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nješko\Desktop\Izvršenje financijskog plana\Izvršenje financijskog plana za razdoblje od 1-122025\"/>
    </mc:Choice>
  </mc:AlternateContent>
  <xr:revisionPtr revIDLastSave="0" documentId="13_ncr:1_{BE0AB4CF-930F-43BF-A1D9-0FA0F46D8E9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Izvršenje 1-12 2025" sheetId="1" r:id="rId1"/>
  </sheets>
  <definedNames>
    <definedName name="_xlnm.Print_Area" localSheetId="0">'Izvršenje 1-12 2025'!$A$1:$J$137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8" i="1"/>
  <c r="H47" i="1"/>
  <c r="H48" i="1" s="1"/>
  <c r="H102" i="1" l="1"/>
  <c r="H67" i="1"/>
  <c r="H62" i="1"/>
  <c r="J62" i="1" s="1"/>
  <c r="H107" i="1"/>
  <c r="J107" i="1" s="1"/>
  <c r="J114" i="1"/>
  <c r="J113" i="1"/>
  <c r="E107" i="1"/>
  <c r="E106" i="1" s="1"/>
  <c r="E105" i="1" s="1"/>
  <c r="E62" i="1"/>
  <c r="E54" i="1"/>
  <c r="E67" i="1"/>
  <c r="E74" i="1"/>
  <c r="E84" i="1"/>
  <c r="E86" i="1"/>
  <c r="E98" i="1"/>
  <c r="H54" i="1"/>
  <c r="I55" i="1"/>
  <c r="J55" i="1"/>
  <c r="I56" i="1"/>
  <c r="J56" i="1"/>
  <c r="I57" i="1"/>
  <c r="J57" i="1"/>
  <c r="I58" i="1"/>
  <c r="J58" i="1"/>
  <c r="I59" i="1"/>
  <c r="J59" i="1"/>
  <c r="I63" i="1"/>
  <c r="J63" i="1"/>
  <c r="I64" i="1"/>
  <c r="J64" i="1"/>
  <c r="J65" i="1"/>
  <c r="J66" i="1"/>
  <c r="F67" i="1"/>
  <c r="G67" i="1"/>
  <c r="I68" i="1"/>
  <c r="J68" i="1"/>
  <c r="I69" i="1"/>
  <c r="J69" i="1"/>
  <c r="I70" i="1"/>
  <c r="J70" i="1"/>
  <c r="I71" i="1"/>
  <c r="J71" i="1"/>
  <c r="I72" i="1"/>
  <c r="J72" i="1"/>
  <c r="J73" i="1"/>
  <c r="F74" i="1"/>
  <c r="G74" i="1"/>
  <c r="H74" i="1"/>
  <c r="I75" i="1"/>
  <c r="J75" i="1"/>
  <c r="I76" i="1"/>
  <c r="J76" i="1"/>
  <c r="J77" i="1"/>
  <c r="I78" i="1"/>
  <c r="J78" i="1"/>
  <c r="I79" i="1"/>
  <c r="J79" i="1"/>
  <c r="I80" i="1"/>
  <c r="J80" i="1"/>
  <c r="I81" i="1"/>
  <c r="J81" i="1"/>
  <c r="I82" i="1"/>
  <c r="J82" i="1"/>
  <c r="J83" i="1"/>
  <c r="F84" i="1"/>
  <c r="G84" i="1"/>
  <c r="I84" i="1"/>
  <c r="J84" i="1"/>
  <c r="I85" i="1"/>
  <c r="J85" i="1"/>
  <c r="F86" i="1"/>
  <c r="G86" i="1"/>
  <c r="H86" i="1"/>
  <c r="I87" i="1"/>
  <c r="J87" i="1"/>
  <c r="J88" i="1"/>
  <c r="J89" i="1"/>
  <c r="J90" i="1"/>
  <c r="J92" i="1"/>
  <c r="I93" i="1"/>
  <c r="J93" i="1"/>
  <c r="I94" i="1"/>
  <c r="J94" i="1"/>
  <c r="I95" i="1"/>
  <c r="J95" i="1"/>
  <c r="F98" i="1"/>
  <c r="G98" i="1"/>
  <c r="H98" i="1"/>
  <c r="I100" i="1"/>
  <c r="J100" i="1"/>
  <c r="F105" i="1"/>
  <c r="G105" i="1"/>
  <c r="J108" i="1"/>
  <c r="I111" i="1"/>
  <c r="J111" i="1"/>
  <c r="J116" i="1"/>
  <c r="I54" i="1" l="1"/>
  <c r="H106" i="1"/>
  <c r="J86" i="1"/>
  <c r="J67" i="1"/>
  <c r="G61" i="1"/>
  <c r="H53" i="1"/>
  <c r="J54" i="1"/>
  <c r="J98" i="1"/>
  <c r="I74" i="1"/>
  <c r="F61" i="1"/>
  <c r="J74" i="1"/>
  <c r="H61" i="1"/>
  <c r="I98" i="1"/>
  <c r="I86" i="1"/>
  <c r="I67" i="1"/>
  <c r="E61" i="1"/>
  <c r="E53" i="1" s="1"/>
  <c r="I62" i="1"/>
  <c r="J106" i="1" l="1"/>
  <c r="H105" i="1"/>
  <c r="J105" i="1" s="1"/>
  <c r="J61" i="1"/>
  <c r="J53" i="1"/>
  <c r="I61" i="1"/>
  <c r="I53" i="1" l="1"/>
  <c r="H39" i="1" l="1"/>
  <c r="E45" i="1"/>
  <c r="H45" i="1"/>
  <c r="E46" i="1" l="1"/>
  <c r="H43" i="1"/>
  <c r="E43" i="1"/>
  <c r="H37" i="1"/>
  <c r="E37" i="1"/>
  <c r="E51" i="1" l="1"/>
  <c r="F51" i="1"/>
  <c r="G51" i="1"/>
  <c r="I51" i="1"/>
  <c r="J51" i="1"/>
  <c r="J47" i="1" l="1"/>
  <c r="J46" i="1"/>
  <c r="J44" i="1"/>
  <c r="J45" i="1"/>
  <c r="J43" i="1"/>
  <c r="I44" i="1"/>
  <c r="I45" i="1"/>
  <c r="I43" i="1"/>
  <c r="I39" i="1"/>
  <c r="H18" i="1"/>
  <c r="H21" i="1" s="1"/>
  <c r="E18" i="1"/>
  <c r="I48" i="1" l="1"/>
  <c r="I47" i="1"/>
  <c r="I46" i="1"/>
  <c r="J38" i="1" l="1"/>
  <c r="J37" i="1"/>
  <c r="I38" i="1"/>
  <c r="I37" i="1"/>
  <c r="J18" i="1"/>
  <c r="I18" i="1"/>
  <c r="J15" i="1"/>
  <c r="I15" i="1"/>
  <c r="G21" i="1"/>
  <c r="F21" i="1"/>
  <c r="J20" i="1"/>
  <c r="I20" i="1"/>
  <c r="J19" i="1"/>
  <c r="I19" i="1"/>
  <c r="J17" i="1"/>
  <c r="I17" i="1"/>
  <c r="J16" i="1"/>
  <c r="I16" i="1"/>
  <c r="J135" i="1" l="1"/>
  <c r="I135" i="1"/>
  <c r="J132" i="1"/>
  <c r="I132" i="1"/>
  <c r="J26" i="1" l="1"/>
  <c r="I26" i="1"/>
  <c r="J25" i="1"/>
  <c r="I25" i="1"/>
  <c r="J27" i="1"/>
  <c r="I27" i="1"/>
  <c r="G134" i="1"/>
  <c r="G133" i="1" s="1"/>
  <c r="G131" i="1"/>
  <c r="G130" i="1" s="1"/>
  <c r="F134" i="1" l="1"/>
  <c r="F133" i="1" s="1"/>
  <c r="F131" i="1"/>
  <c r="F130" i="1" s="1"/>
  <c r="F125" i="1" l="1"/>
  <c r="F124" i="1" s="1"/>
  <c r="F123" i="1" s="1"/>
  <c r="F122" i="1" s="1"/>
  <c r="G125" i="1"/>
  <c r="G124" i="1" s="1"/>
  <c r="G123" i="1" s="1"/>
  <c r="G122" i="1" s="1"/>
  <c r="H134" i="1" l="1"/>
  <c r="E134" i="1"/>
  <c r="E133" i="1" s="1"/>
  <c r="H131" i="1"/>
  <c r="E131" i="1"/>
  <c r="E130" i="1" s="1"/>
  <c r="H133" i="1" l="1"/>
  <c r="I134" i="1"/>
  <c r="J134" i="1"/>
  <c r="H130" i="1"/>
  <c r="J131" i="1"/>
  <c r="I131" i="1"/>
  <c r="J130" i="1" l="1"/>
  <c r="I130" i="1"/>
  <c r="J133" i="1"/>
  <c r="I133" i="1"/>
  <c r="E125" i="1" l="1"/>
  <c r="E124" i="1" s="1"/>
  <c r="E123" i="1" s="1"/>
  <c r="E122" i="1" s="1"/>
  <c r="H125" i="1" l="1"/>
  <c r="H124" i="1" l="1"/>
  <c r="J125" i="1"/>
  <c r="I125" i="1"/>
  <c r="H123" i="1" l="1"/>
  <c r="J124" i="1"/>
  <c r="I124" i="1"/>
  <c r="H122" i="1" l="1"/>
  <c r="J123" i="1"/>
  <c r="I123" i="1"/>
  <c r="J122" i="1" l="1"/>
  <c r="I122" i="1"/>
</calcChain>
</file>

<file path=xl/sharedStrings.xml><?xml version="1.0" encoding="utf-8"?>
<sst xmlns="http://schemas.openxmlformats.org/spreadsheetml/2006/main" count="156" uniqueCount="111">
  <si>
    <t>PRIHODI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</si>
  <si>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</si>
  <si>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</si>
  <si>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</si>
  <si>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</si>
  <si>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</si>
  <si>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Razred</t>
  </si>
  <si>
    <t>Skupina</t>
  </si>
  <si>
    <t>Izvor</t>
  </si>
  <si>
    <t>RASHODI POSLOVANJA</t>
  </si>
  <si>
    <t>Rashodi za zaposlene</t>
  </si>
  <si>
    <t>RASHODI PREMA FUNKCIJSKOJ KLASIFIKACIJI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</si>
  <si>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</si>
  <si>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</si>
  <si>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</si>
  <si>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</si>
  <si>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</si>
  <si>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</si>
  <si>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</si>
  <si>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</si>
  <si>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</si>
  <si>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</si>
  <si>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Rashodi za nabavu proizvedene dugotrajne imovine</t>
  </si>
  <si>
    <t>Financijski rashodi</t>
  </si>
  <si>
    <t>Prihodi od upravnih i administrativnih pristojbi-participacija roditelja</t>
  </si>
  <si>
    <t>Plaće za redovan rad - bruto</t>
  </si>
  <si>
    <t>Ostali rashodi za zaposlene - nagrade, darovi, regres, ostalo</t>
  </si>
  <si>
    <t>Doprinos za obvezno zdravstveno osiguranje</t>
  </si>
  <si>
    <t>Naknade troškova zaposlenima</t>
  </si>
  <si>
    <t>Naknade za prijevoz,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</si>
  <si>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</si>
  <si>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</si>
  <si>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</si>
  <si>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</si>
  <si>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</si>
  <si>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</si>
  <si>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</si>
  <si>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</si>
  <si>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</si>
  <si>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</si>
  <si>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</si>
  <si>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Zakupnine i najamnine</t>
  </si>
  <si>
    <t>Zdravstvene i veterinarske usluge</t>
  </si>
  <si>
    <t>Računalne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</si>
  <si>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</si>
  <si>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</si>
  <si>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</si>
  <si>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</si>
  <si>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</si>
  <si>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</si>
  <si>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Opći prihodi i primici - prihodi od nadležnog proračuna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</si>
  <si>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</si>
  <si>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</si>
  <si>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</si>
  <si>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</si>
  <si>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</si>
  <si>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</si>
  <si>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Upravno vijeće</t>
  </si>
  <si>
    <t>Ostali nespomenuti prihodi</t>
  </si>
  <si>
    <t>Prihodi iz nadležnog proračuna za financiranje rashoda poslovanja</t>
  </si>
  <si>
    <t>0911   Predškolsko obrazovanje</t>
  </si>
  <si>
    <t>091    Predškolsko i osnovno obrazovanje</t>
  </si>
  <si>
    <t>09   Obrazovanje</t>
  </si>
  <si>
    <t>OdjeljakIzvor</t>
  </si>
  <si>
    <t>Odjeljak Izvor</t>
  </si>
  <si>
    <t xml:space="preserve">PRIHODI UKUPNO               </t>
  </si>
  <si>
    <t xml:space="preserve">PRIHODI POSLOVANJA     </t>
  </si>
  <si>
    <t xml:space="preserve">PRIHODI OD PRODAJE NEFINANCIJSKE IMOVINE   </t>
  </si>
  <si>
    <t xml:space="preserve">RASHODI  POSLOVANJA     </t>
  </si>
  <si>
    <t xml:space="preserve">RASHODI ZA NABAVU NEFINANCIJSKE IMOVINE </t>
  </si>
  <si>
    <t xml:space="preserve">RAZLIKA - VIŠAK / MANJAK  </t>
  </si>
  <si>
    <t>Naknade za rad predstavničkih i izvršnih tijela, povjerenstava i sl.</t>
  </si>
  <si>
    <t>Skupina Podskupina</t>
  </si>
  <si>
    <t>BROJČANA OZNAKA I NAZIV FUNKCIJSKE KLASIFIKACIJE</t>
  </si>
  <si>
    <t>Naziv računa primitaka i izdataka</t>
  </si>
  <si>
    <t>Naziv računa prihoda i izvora financiranja</t>
  </si>
  <si>
    <t>Naziv računa rashoda i izvora financiranja</t>
  </si>
  <si>
    <t>Prihodi iz nadležnog proračuna i od HZZO-a temeljem ugovora</t>
  </si>
  <si>
    <t>Indeks       5/2</t>
  </si>
  <si>
    <t>Indeks 5/4</t>
  </si>
  <si>
    <t xml:space="preserve">RASHODI UKUPNO             </t>
  </si>
  <si>
    <t>Vlastiti prihodi</t>
  </si>
  <si>
    <t>Ostali prihodi</t>
  </si>
  <si>
    <t>Ostale naknade troškova zaposlenicima (putni nalozi)</t>
  </si>
  <si>
    <t>Službena putovanja (dnevnice)</t>
  </si>
  <si>
    <t>Energija (peleti i električna energija)</t>
  </si>
  <si>
    <t>Komunalne usluge (voda i odvoz smeća)</t>
  </si>
  <si>
    <t>Ostale usluge (čišćenje)</t>
  </si>
  <si>
    <t>Bankarske usluge i usluge platnog prometa i ostali financijski rashodi</t>
  </si>
  <si>
    <t>DJEČJI VRTIĆ ''Snješko''</t>
  </si>
  <si>
    <t>Ivana Mažuranića 20A, Ravna Gora</t>
  </si>
  <si>
    <t xml:space="preserve">     </t>
  </si>
  <si>
    <t>Prihodi od donacija</t>
  </si>
  <si>
    <t>Tekuće donacije</t>
  </si>
  <si>
    <t>Kamate za primljene zajmove od trgovačkih društava i obrtnika</t>
  </si>
  <si>
    <t>Intelektualne i osobne usluge (ugovori o djelu)</t>
  </si>
  <si>
    <t>Izvršenje       1-6/2024</t>
  </si>
  <si>
    <t>Izvorni plan za 2025.</t>
  </si>
  <si>
    <t>Tekući plan za 2025.</t>
  </si>
  <si>
    <t>Prihodi od zakupa i iznajmljivanja imovine</t>
  </si>
  <si>
    <t>Prihodi od imovine</t>
  </si>
  <si>
    <t>Izvršenje        1-6/2025</t>
  </si>
  <si>
    <t>GODIŠNJI IZVJEŠTAJ O IZVRŠENJU FINANCIJSKOG PLANA DJEČJEG VRTIĆA "SNJEŠKO" ZA 2025.</t>
  </si>
  <si>
    <t>Izvršenje       1-12/2024</t>
  </si>
  <si>
    <t>Izvršenje        1-12/2025</t>
  </si>
  <si>
    <t>Rashodi za dodatna ulaganja na nefinancijskoj imovini</t>
  </si>
  <si>
    <t>Dodatna ulaganja na građevinskim objektima</t>
  </si>
  <si>
    <t>Izvršenje 1-12/2025</t>
  </si>
  <si>
    <t>Pomoći dane u inozemstvo i unutar općeg proračuna</t>
  </si>
  <si>
    <t>Tekući prijenosi između proračunskih korisnika istog proračuna</t>
  </si>
  <si>
    <t>Vlastiti prihodi (financirano iz prenesenog viška)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</si>
</sst>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0" fillId="0" borderId="0" xfId="0" applyFont="1"/>
    <xf numFmtId="0" fontId="13" fillId="2" borderId="3" xfId="0" quotePrefix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/>
    <xf numFmtId="0" fontId="11" fillId="0" borderId="0" xfId="0" applyFont="1"/>
    <xf numFmtId="0" fontId="17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left" vertical="center"/>
    </xf>
    <xf numFmtId="0" fontId="14" fillId="2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6" xfId="0" applyNumberFormat="1" applyFont="1" applyFill="1" applyBorder="1" applyAlignment="1" applyProtection="1">
      <alignment horizontal="left" vertical="center"/>
    </xf>
    <xf numFmtId="4" fontId="15" fillId="2" borderId="7" xfId="0" applyNumberFormat="1" applyFont="1" applyFill="1" applyBorder="1" applyAlignment="1">
      <alignment horizontal="right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4" fontId="15" fillId="0" borderId="3" xfId="0" applyNumberFormat="1" applyFont="1" applyFill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6" fillId="2" borderId="3" xfId="0" quotePrefix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 inden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 indent="1"/>
    </xf>
    <xf numFmtId="0" fontId="18" fillId="2" borderId="4" xfId="0" applyFont="1" applyFill="1" applyBorder="1"/>
    <xf numFmtId="0" fontId="18" fillId="2" borderId="3" xfId="0" applyFont="1" applyFill="1" applyBorder="1"/>
    <xf numFmtId="4" fontId="0" fillId="0" borderId="0" xfId="0" applyNumberFormat="1" applyFont="1"/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22" fillId="3" borderId="3" xfId="0" quotePrefix="1" applyFont="1" applyFill="1" applyBorder="1" applyAlignment="1">
      <alignment horizontal="left" vertical="center"/>
    </xf>
    <xf numFmtId="4" fontId="22" fillId="3" borderId="3" xfId="0" applyNumberFormat="1" applyFont="1" applyFill="1" applyBorder="1" applyAlignment="1">
      <alignment horizontal="right"/>
    </xf>
    <xf numFmtId="0" fontId="22" fillId="3" borderId="3" xfId="0" quotePrefix="1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24" fillId="3" borderId="3" xfId="0" quotePrefix="1" applyFont="1" applyFill="1" applyBorder="1" applyAlignment="1">
      <alignment horizontal="left" vertical="center"/>
    </xf>
    <xf numFmtId="4" fontId="24" fillId="3" borderId="4" xfId="0" applyNumberFormat="1" applyFont="1" applyFill="1" applyBorder="1" applyAlignment="1">
      <alignment horizontal="right"/>
    </xf>
    <xf numFmtId="0" fontId="24" fillId="3" borderId="3" xfId="0" applyNumberFormat="1" applyFont="1" applyFill="1" applyBorder="1" applyAlignment="1" applyProtection="1">
      <alignment horizontal="left" vertical="center" wrapText="1"/>
    </xf>
    <xf numFmtId="4" fontId="24" fillId="3" borderId="3" xfId="0" applyNumberFormat="1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</xf>
    <xf numFmtId="0" fontId="21" fillId="4" borderId="4" xfId="0" applyNumberFormat="1" applyFont="1" applyFill="1" applyBorder="1" applyAlignment="1" applyProtection="1">
      <alignment horizontal="center" vertical="center" wrapText="1"/>
    </xf>
    <xf numFmtId="0" fontId="5" fillId="4" borderId="1" xfId="0" quotePrefix="1" applyFont="1" applyFill="1" applyBorder="1" applyAlignment="1">
      <alignment horizontal="left" wrapText="1"/>
    </xf>
    <xf numFmtId="0" fontId="5" fillId="4" borderId="2" xfId="0" quotePrefix="1" applyFont="1" applyFill="1" applyBorder="1" applyAlignment="1">
      <alignment horizontal="left" wrapText="1"/>
    </xf>
    <xf numFmtId="0" fontId="5" fillId="4" borderId="2" xfId="0" quotePrefix="1" applyFont="1" applyFill="1" applyBorder="1" applyAlignment="1">
      <alignment horizont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>
      <alignment horizontal="right"/>
    </xf>
    <xf numFmtId="0" fontId="13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4" fontId="5" fillId="3" borderId="2" xfId="0" applyNumberFormat="1" applyFont="1" applyFill="1" applyBorder="1" applyAlignment="1">
      <alignment horizontal="right"/>
    </xf>
    <xf numFmtId="0" fontId="27" fillId="0" borderId="3" xfId="0" applyFont="1" applyBorder="1"/>
    <xf numFmtId="0" fontId="28" fillId="0" borderId="3" xfId="0" applyFont="1" applyBorder="1"/>
    <xf numFmtId="0" fontId="23" fillId="2" borderId="3" xfId="0" quotePrefix="1" applyFont="1" applyFill="1" applyBorder="1" applyAlignment="1">
      <alignment horizontal="left" vertical="center"/>
    </xf>
    <xf numFmtId="4" fontId="21" fillId="2" borderId="4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0" fontId="29" fillId="3" borderId="3" xfId="0" quotePrefix="1" applyFont="1" applyFill="1" applyBorder="1" applyAlignment="1">
      <alignment horizontal="left" vertical="center"/>
    </xf>
    <xf numFmtId="0" fontId="30" fillId="3" borderId="3" xfId="0" quotePrefix="1" applyFont="1" applyFill="1" applyBorder="1" applyAlignment="1">
      <alignment horizontal="left" vertical="center"/>
    </xf>
    <xf numFmtId="0" fontId="30" fillId="3" borderId="3" xfId="0" quotePrefix="1" applyFont="1" applyFill="1" applyBorder="1" applyAlignment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27" fillId="3" borderId="3" xfId="0" applyFont="1" applyFill="1" applyBorder="1"/>
    <xf numFmtId="0" fontId="30" fillId="3" borderId="3" xfId="0" applyFont="1" applyFill="1" applyBorder="1"/>
    <xf numFmtId="0" fontId="30" fillId="3" borderId="3" xfId="0" applyFont="1" applyFill="1" applyBorder="1" applyAlignment="1">
      <alignment horizontal="left"/>
    </xf>
    <xf numFmtId="0" fontId="27" fillId="2" borderId="0" xfId="0" applyFont="1" applyFill="1" applyBorder="1"/>
    <xf numFmtId="0" fontId="30" fillId="2" borderId="0" xfId="0" applyFont="1" applyFill="1" applyBorder="1" applyAlignment="1">
      <alignment horizontal="left"/>
    </xf>
    <xf numFmtId="0" fontId="30" fillId="2" borderId="0" xfId="0" applyFont="1" applyFill="1" applyBorder="1"/>
    <xf numFmtId="4" fontId="31" fillId="2" borderId="0" xfId="0" applyNumberFormat="1" applyFont="1" applyFill="1" applyBorder="1" applyAlignment="1">
      <alignment horizontal="right"/>
    </xf>
    <xf numFmtId="164" fontId="28" fillId="0" borderId="3" xfId="0" applyNumberFormat="1" applyFont="1" applyBorder="1" applyAlignment="1">
      <alignment horizontal="right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left" vertical="center" indent="15"/>
    </xf>
    <xf numFmtId="0" fontId="32" fillId="0" borderId="0" xfId="0" applyFont="1" applyAlignment="1">
      <alignment horizontal="left" vertical="center" indent="15"/>
    </xf>
    <xf numFmtId="0" fontId="34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left"/>
    </xf>
    <xf numFmtId="0" fontId="29" fillId="2" borderId="3" xfId="0" quotePrefix="1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4" fontId="15" fillId="3" borderId="3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4" fontId="12" fillId="0" borderId="0" xfId="0" applyNumberFormat="1" applyFont="1"/>
    <xf numFmtId="4" fontId="2" fillId="2" borderId="0" xfId="0" applyNumberFormat="1" applyFont="1" applyFill="1" applyBorder="1" applyAlignment="1">
      <alignment horizontal="right"/>
    </xf>
    <xf numFmtId="4" fontId="31" fillId="3" borderId="4" xfId="0" applyNumberFormat="1" applyFont="1" applyFill="1" applyBorder="1" applyAlignment="1">
      <alignment horizontal="right"/>
    </xf>
    <xf numFmtId="4" fontId="31" fillId="3" borderId="3" xfId="0" applyNumberFormat="1" applyFont="1" applyFill="1" applyBorder="1" applyAlignment="1">
      <alignment horizontal="right"/>
    </xf>
    <xf numFmtId="164" fontId="31" fillId="3" borderId="3" xfId="0" applyNumberFormat="1" applyFont="1" applyFill="1" applyBorder="1" applyAlignment="1">
      <alignment horizontal="right"/>
    </xf>
    <xf numFmtId="0" fontId="35" fillId="2" borderId="3" xfId="0" applyFont="1" applyFill="1" applyBorder="1"/>
    <xf numFmtId="0" fontId="5" fillId="2" borderId="3" xfId="0" applyNumberFormat="1" applyFont="1" applyFill="1" applyBorder="1" applyAlignment="1" applyProtection="1">
      <alignment horizontal="left" vertical="center" wrapText="1" inden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4" fillId="0" borderId="1" xfId="0" quotePrefix="1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 applyProtection="1">
      <alignment vertical="center"/>
    </xf>
    <xf numFmtId="0" fontId="14" fillId="0" borderId="1" xfId="0" quotePrefix="1" applyFont="1" applyBorder="1" applyAlignment="1">
      <alignment horizontal="left" vertical="center"/>
    </xf>
    <xf numFmtId="0" fontId="25" fillId="3" borderId="1" xfId="0" quotePrefix="1" applyNumberFormat="1" applyFont="1" applyFill="1" applyBorder="1" applyAlignment="1" applyProtection="1">
      <alignment horizontal="center" vertical="center" wrapText="1"/>
    </xf>
    <xf numFmtId="0" fontId="2" fillId="4" borderId="1" xfId="0" quotePrefix="1" applyFont="1" applyFill="1" applyBorder="1" applyAlignment="1">
      <alignment horizontal="center" wrapText="1"/>
    </xf>
    <xf numFmtId="0" fontId="2" fillId="4" borderId="2" xfId="0" quotePrefix="1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4"/>
  <sheetViews>
    <sheetView tabSelected="1" zoomScaleNormal="100" workbookViewId="0">
      <selection activeCell="E101" sqref="E101:J101"/>
    </sheetView>
  </sheetViews>
  <sheetFormatPr defaultRowHeight="15" x14ac:dyDescent="0.25"/>
  <cols>
    <col min="1" max="1" width="8.42578125" customWidth="1"/>
    <col min="2" max="2" width="10.28515625" customWidth="1"/>
    <col min="3" max="3" width="11.5703125" customWidth="1"/>
    <col min="4" max="4" width="56.7109375" customWidth="1"/>
    <col min="5" max="5" width="13.5703125" customWidth="1"/>
    <col min="6" max="6" width="13.42578125" customWidth="1"/>
    <col min="7" max="7" width="12.85546875" customWidth="1"/>
    <col min="8" max="8" width="13.5703125" customWidth="1"/>
    <col min="9" max="9" width="8.42578125" customWidth="1"/>
    <col min="10" max="10" width="8.85546875" bestFit="1" customWidth="1"/>
    <col min="11" max="11" width="14.85546875" customWidth="1"/>
    <col min="16" max="16" width="10.140625" bestFit="1" customWidth="1"/>
  </cols>
  <sheetData>
    <row r="1" spans="1:10" x14ac:dyDescent="0.25">
      <c r="A1" t="s">
        <v>89</v>
      </c>
    </row>
    <row r="2" spans="1:10" x14ac:dyDescent="0.25">
      <c r="A2" t="s">
        <v>90</v>
      </c>
    </row>
    <row r="3" spans="1:10" x14ac:dyDescent="0.25">
      <c r="A3" t="s">
        <v>57</v>
      </c>
    </row>
    <row r="6" spans="1:10" x14ac:dyDescent="0.25">
      <c r="B6" t="s">
        <v>91</v>
      </c>
    </row>
    <row r="7" spans="1:10" ht="48" customHeight="1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</row>
    <row r="8" spans="1:10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ht="15.75" x14ac:dyDescent="0.25">
      <c r="A9" s="123" t="s">
        <v>102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ht="18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123" t="s">
        <v>16</v>
      </c>
      <c r="B11" s="123"/>
      <c r="C11" s="123"/>
      <c r="D11" s="123"/>
      <c r="E11" s="123"/>
      <c r="F11" s="123"/>
      <c r="G11" s="123"/>
      <c r="H11" s="128"/>
      <c r="I11" s="128"/>
      <c r="J11" s="128"/>
    </row>
    <row r="12" spans="1:10" ht="18" customHeight="1" x14ac:dyDescent="0.25">
      <c r="A12" s="123" t="s">
        <v>20</v>
      </c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ht="25.5" x14ac:dyDescent="0.25">
      <c r="A13" s="67"/>
      <c r="B13" s="68"/>
      <c r="C13" s="68"/>
      <c r="D13" s="69"/>
      <c r="E13" s="64" t="s">
        <v>103</v>
      </c>
      <c r="F13" s="64" t="s">
        <v>97</v>
      </c>
      <c r="G13" s="64" t="s">
        <v>98</v>
      </c>
      <c r="H13" s="64" t="s">
        <v>104</v>
      </c>
      <c r="I13" s="64" t="s">
        <v>78</v>
      </c>
      <c r="J13" s="64" t="s">
        <v>79</v>
      </c>
    </row>
    <row r="14" spans="1:10" x14ac:dyDescent="0.25">
      <c r="A14" s="136">
        <v>1</v>
      </c>
      <c r="B14" s="137"/>
      <c r="C14" s="137"/>
      <c r="D14" s="138"/>
      <c r="E14" s="70">
        <v>2</v>
      </c>
      <c r="F14" s="70">
        <v>3</v>
      </c>
      <c r="G14" s="70">
        <v>4</v>
      </c>
      <c r="H14" s="70">
        <v>5</v>
      </c>
      <c r="I14" s="70">
        <v>6</v>
      </c>
      <c r="J14" s="70">
        <v>7</v>
      </c>
    </row>
    <row r="15" spans="1:10" s="77" customFormat="1" ht="15.75" x14ac:dyDescent="0.25">
      <c r="A15" s="129" t="s">
        <v>65</v>
      </c>
      <c r="B15" s="130"/>
      <c r="C15" s="130"/>
      <c r="D15" s="130"/>
      <c r="E15" s="109">
        <v>464930.08</v>
      </c>
      <c r="F15" s="109">
        <v>550000</v>
      </c>
      <c r="G15" s="109">
        <v>550000</v>
      </c>
      <c r="H15" s="109">
        <v>555547.6</v>
      </c>
      <c r="I15" s="73">
        <f t="shared" ref="I15:I20" si="0">IF(H15&gt;0,H15/E15*100,0)</f>
        <v>119.49056942067504</v>
      </c>
      <c r="J15" s="73">
        <f t="shared" ref="J15:J20" si="1">IF(H15&gt;0,H15/G15*100,0)</f>
        <v>101.00865454545453</v>
      </c>
    </row>
    <row r="16" spans="1:10" s="16" customFormat="1" x14ac:dyDescent="0.25">
      <c r="A16" s="131" t="s">
        <v>66</v>
      </c>
      <c r="B16" s="127"/>
      <c r="C16" s="127"/>
      <c r="D16" s="127"/>
      <c r="E16" s="40">
        <v>464930.08</v>
      </c>
      <c r="F16" s="40">
        <v>550000</v>
      </c>
      <c r="G16" s="40">
        <v>550000</v>
      </c>
      <c r="H16" s="40">
        <v>555547.6</v>
      </c>
      <c r="I16" s="19">
        <f t="shared" si="0"/>
        <v>119.49056942067504</v>
      </c>
      <c r="J16" s="19">
        <f t="shared" si="1"/>
        <v>101.00865454545453</v>
      </c>
    </row>
    <row r="17" spans="1:10" s="16" customFormat="1" x14ac:dyDescent="0.25">
      <c r="A17" s="132" t="s">
        <v>67</v>
      </c>
      <c r="B17" s="133"/>
      <c r="C17" s="133"/>
      <c r="D17" s="133"/>
      <c r="E17" s="40">
        <v>0</v>
      </c>
      <c r="F17" s="40">
        <v>0</v>
      </c>
      <c r="G17" s="40">
        <v>0</v>
      </c>
      <c r="H17" s="40">
        <v>0</v>
      </c>
      <c r="I17" s="19">
        <f t="shared" si="0"/>
        <v>0</v>
      </c>
      <c r="J17" s="19">
        <f t="shared" si="1"/>
        <v>0</v>
      </c>
    </row>
    <row r="18" spans="1:10" s="77" customFormat="1" ht="15.75" x14ac:dyDescent="0.25">
      <c r="A18" s="142" t="s">
        <v>80</v>
      </c>
      <c r="B18" s="143"/>
      <c r="C18" s="143"/>
      <c r="D18" s="144"/>
      <c r="E18" s="109">
        <f>E19+E20</f>
        <v>469919.59</v>
      </c>
      <c r="F18" s="109">
        <v>550000</v>
      </c>
      <c r="G18" s="109">
        <v>550000</v>
      </c>
      <c r="H18" s="109">
        <f>H19+H20</f>
        <v>580805.54</v>
      </c>
      <c r="I18" s="73">
        <f t="shared" si="0"/>
        <v>123.59679237888336</v>
      </c>
      <c r="J18" s="73">
        <f t="shared" si="1"/>
        <v>105.60100727272727</v>
      </c>
    </row>
    <row r="19" spans="1:10" s="16" customFormat="1" x14ac:dyDescent="0.25">
      <c r="A19" s="126" t="s">
        <v>68</v>
      </c>
      <c r="B19" s="127"/>
      <c r="C19" s="127"/>
      <c r="D19" s="127"/>
      <c r="E19" s="40">
        <v>457105.81</v>
      </c>
      <c r="F19" s="40">
        <v>549000</v>
      </c>
      <c r="G19" s="40">
        <v>549000</v>
      </c>
      <c r="H19" s="40">
        <v>568391.5</v>
      </c>
      <c r="I19" s="19">
        <f t="shared" si="0"/>
        <v>124.34571767967684</v>
      </c>
      <c r="J19" s="19">
        <f t="shared" si="1"/>
        <v>103.53214936247723</v>
      </c>
    </row>
    <row r="20" spans="1:10" s="16" customFormat="1" x14ac:dyDescent="0.25">
      <c r="A20" s="134" t="s">
        <v>69</v>
      </c>
      <c r="B20" s="133"/>
      <c r="C20" s="133"/>
      <c r="D20" s="133"/>
      <c r="E20" s="41">
        <v>12813.78</v>
      </c>
      <c r="F20" s="41">
        <v>1000</v>
      </c>
      <c r="G20" s="41">
        <v>1000</v>
      </c>
      <c r="H20" s="41">
        <v>12414.04</v>
      </c>
      <c r="I20" s="19">
        <f t="shared" si="0"/>
        <v>96.880389705457716</v>
      </c>
      <c r="J20" s="19">
        <f t="shared" si="1"/>
        <v>1241.4040000000002</v>
      </c>
    </row>
    <row r="21" spans="1:10" s="77" customFormat="1" ht="15.75" x14ac:dyDescent="0.25">
      <c r="A21" s="135" t="s">
        <v>70</v>
      </c>
      <c r="B21" s="130"/>
      <c r="C21" s="130"/>
      <c r="D21" s="130"/>
      <c r="E21" s="22">
        <v>20582.22</v>
      </c>
      <c r="F21" s="22">
        <f>SUM(F15-F18)</f>
        <v>0</v>
      </c>
      <c r="G21" s="22">
        <f>SUM(G15-G18)</f>
        <v>0</v>
      </c>
      <c r="H21" s="22">
        <f>H15-H18</f>
        <v>-25257.940000000061</v>
      </c>
      <c r="I21" s="78"/>
      <c r="J21" s="22">
        <v>0</v>
      </c>
    </row>
    <row r="22" spans="1:10" ht="18" customHeight="1" x14ac:dyDescent="0.25">
      <c r="A22" s="123" t="s">
        <v>21</v>
      </c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ht="25.5" x14ac:dyDescent="0.25">
      <c r="A23" s="67"/>
      <c r="B23" s="68"/>
      <c r="C23" s="68"/>
      <c r="D23" s="69"/>
      <c r="E23" s="64" t="s">
        <v>96</v>
      </c>
      <c r="F23" s="64" t="s">
        <v>97</v>
      </c>
      <c r="G23" s="64" t="s">
        <v>98</v>
      </c>
      <c r="H23" s="64" t="s">
        <v>101</v>
      </c>
      <c r="I23" s="64" t="s">
        <v>78</v>
      </c>
      <c r="J23" s="64" t="s">
        <v>79</v>
      </c>
    </row>
    <row r="24" spans="1:10" x14ac:dyDescent="0.25">
      <c r="A24" s="139">
        <v>1</v>
      </c>
      <c r="B24" s="140"/>
      <c r="C24" s="140"/>
      <c r="D24" s="141"/>
      <c r="E24" s="71">
        <v>2</v>
      </c>
      <c r="F24" s="71">
        <v>3</v>
      </c>
      <c r="G24" s="71">
        <v>4</v>
      </c>
      <c r="H24" s="71">
        <v>5</v>
      </c>
      <c r="I24" s="71">
        <v>6</v>
      </c>
      <c r="J24" s="71">
        <v>7</v>
      </c>
    </row>
    <row r="25" spans="1:10" ht="15.75" customHeight="1" x14ac:dyDescent="0.25">
      <c r="A25" s="145" t="s">
        <v>2</v>
      </c>
      <c r="B25" s="146"/>
      <c r="C25" s="146"/>
      <c r="D25" s="146"/>
      <c r="E25" s="23">
        <v>0</v>
      </c>
      <c r="F25" s="23">
        <v>0</v>
      </c>
      <c r="G25" s="23">
        <v>0</v>
      </c>
      <c r="H25" s="23">
        <v>0</v>
      </c>
      <c r="I25" s="19">
        <f>IF(H25&gt;0,H25/E25*100,0)</f>
        <v>0</v>
      </c>
      <c r="J25" s="19">
        <f>IF(H25&gt;0,H25/G25*100,0)</f>
        <v>0</v>
      </c>
    </row>
    <row r="26" spans="1:10" x14ac:dyDescent="0.25">
      <c r="A26" s="145" t="s">
        <v>3</v>
      </c>
      <c r="B26" s="147"/>
      <c r="C26" s="147"/>
      <c r="D26" s="147"/>
      <c r="E26" s="23">
        <v>0</v>
      </c>
      <c r="F26" s="23">
        <v>0</v>
      </c>
      <c r="G26" s="23">
        <v>0</v>
      </c>
      <c r="H26" s="23">
        <v>0</v>
      </c>
      <c r="I26" s="19">
        <f>IF(H26&gt;0,H26/E26*100,0)</f>
        <v>0</v>
      </c>
      <c r="J26" s="19">
        <f>IF(H26&gt;0,H26/G26*100,0)</f>
        <v>0</v>
      </c>
    </row>
    <row r="27" spans="1:10" x14ac:dyDescent="0.25">
      <c r="A27" s="148" t="s">
        <v>4</v>
      </c>
      <c r="B27" s="149"/>
      <c r="C27" s="149"/>
      <c r="D27" s="149"/>
      <c r="E27" s="22">
        <v>0</v>
      </c>
      <c r="F27" s="22">
        <v>0</v>
      </c>
      <c r="G27" s="22">
        <v>0</v>
      </c>
      <c r="H27" s="22">
        <v>0</v>
      </c>
      <c r="I27" s="73">
        <f>IF(H27&gt;0,H27/E27*100,0)</f>
        <v>0</v>
      </c>
      <c r="J27" s="73">
        <f>IF(H27&gt;0,H27/G27*100,0)</f>
        <v>0</v>
      </c>
    </row>
    <row r="28" spans="1:10" ht="18" x14ac:dyDescent="0.25">
      <c r="A28" s="6"/>
      <c r="B28" s="7"/>
      <c r="C28" s="7"/>
      <c r="D28" s="7"/>
      <c r="E28" s="8"/>
      <c r="F28" s="8"/>
      <c r="G28" s="8"/>
      <c r="H28" s="8"/>
      <c r="I28" s="8"/>
      <c r="J28" s="8"/>
    </row>
    <row r="29" spans="1:10" ht="15.75" x14ac:dyDescent="0.25">
      <c r="A29" s="123" t="s">
        <v>5</v>
      </c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ht="15.75" x14ac:dyDescent="0.25">
      <c r="A30" s="123" t="s">
        <v>0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0" ht="27" customHeight="1" x14ac:dyDescent="0.25">
      <c r="A31" s="64" t="s">
        <v>6</v>
      </c>
      <c r="B31" s="66" t="s">
        <v>72</v>
      </c>
      <c r="C31" s="63" t="s">
        <v>63</v>
      </c>
      <c r="D31" s="63" t="s">
        <v>75</v>
      </c>
      <c r="E31" s="64" t="s">
        <v>103</v>
      </c>
      <c r="F31" s="64" t="s">
        <v>97</v>
      </c>
      <c r="G31" s="64" t="s">
        <v>98</v>
      </c>
      <c r="H31" s="64" t="s">
        <v>104</v>
      </c>
      <c r="I31" s="64" t="s">
        <v>78</v>
      </c>
      <c r="J31" s="64" t="s">
        <v>79</v>
      </c>
    </row>
    <row r="32" spans="1:10" x14ac:dyDescent="0.25">
      <c r="A32" s="139">
        <v>1</v>
      </c>
      <c r="B32" s="140"/>
      <c r="C32" s="140"/>
      <c r="D32" s="141"/>
      <c r="E32" s="71">
        <v>2</v>
      </c>
      <c r="F32" s="71">
        <v>3</v>
      </c>
      <c r="G32" s="71">
        <v>4</v>
      </c>
      <c r="H32" s="71">
        <v>5</v>
      </c>
      <c r="I32" s="71">
        <v>6</v>
      </c>
      <c r="J32" s="71">
        <v>7</v>
      </c>
    </row>
    <row r="33" spans="1:10" s="16" customFormat="1" x14ac:dyDescent="0.25">
      <c r="A33" s="51">
        <v>6</v>
      </c>
      <c r="B33" s="20"/>
      <c r="C33" s="20"/>
      <c r="D33" s="51" t="s">
        <v>0</v>
      </c>
      <c r="E33" s="21"/>
      <c r="F33" s="21"/>
      <c r="G33" s="21"/>
      <c r="H33" s="21"/>
      <c r="I33" s="21"/>
      <c r="J33" s="21"/>
    </row>
    <row r="34" spans="1:10" s="16" customFormat="1" x14ac:dyDescent="0.25">
      <c r="A34" s="51"/>
      <c r="B34" s="56">
        <v>64</v>
      </c>
      <c r="C34" s="20"/>
      <c r="D34" s="56" t="s">
        <v>100</v>
      </c>
      <c r="E34" s="82">
        <v>0</v>
      </c>
      <c r="F34" s="82">
        <v>0</v>
      </c>
      <c r="G34" s="82">
        <v>0</v>
      </c>
      <c r="H34" s="82">
        <v>855</v>
      </c>
      <c r="I34" s="82"/>
      <c r="J34" s="82"/>
    </row>
    <row r="35" spans="1:10" s="16" customFormat="1" x14ac:dyDescent="0.25">
      <c r="A35" s="51"/>
      <c r="B35" s="87">
        <v>642</v>
      </c>
      <c r="C35" s="87">
        <v>6422</v>
      </c>
      <c r="D35" s="87" t="s">
        <v>99</v>
      </c>
      <c r="E35" s="82">
        <v>0</v>
      </c>
      <c r="F35" s="82">
        <v>0</v>
      </c>
      <c r="G35" s="82">
        <v>0</v>
      </c>
      <c r="H35" s="82">
        <v>855</v>
      </c>
      <c r="I35" s="82"/>
      <c r="J35" s="82"/>
    </row>
    <row r="36" spans="1:10" s="16" customFormat="1" x14ac:dyDescent="0.25">
      <c r="A36" s="84"/>
      <c r="B36" s="84"/>
      <c r="C36" s="85"/>
      <c r="D36" s="86" t="s">
        <v>100</v>
      </c>
      <c r="E36" s="115">
        <v>0</v>
      </c>
      <c r="F36" s="116">
        <v>0</v>
      </c>
      <c r="G36" s="116">
        <v>0</v>
      </c>
      <c r="H36" s="115">
        <v>855</v>
      </c>
      <c r="I36" s="116">
        <v>0</v>
      </c>
      <c r="J36" s="115">
        <v>0</v>
      </c>
    </row>
    <row r="37" spans="1:10" s="15" customFormat="1" ht="20.25" customHeight="1" x14ac:dyDescent="0.25">
      <c r="A37" s="81"/>
      <c r="B37" s="81">
        <v>65</v>
      </c>
      <c r="C37" s="81"/>
      <c r="D37" s="57" t="s">
        <v>24</v>
      </c>
      <c r="E37" s="82">
        <f>E38</f>
        <v>77519.570000000007</v>
      </c>
      <c r="F37" s="82">
        <v>64000</v>
      </c>
      <c r="G37" s="82">
        <v>64000</v>
      </c>
      <c r="H37" s="82">
        <f>H38</f>
        <v>67247.13</v>
      </c>
      <c r="I37" s="82">
        <f>H37/E37*100</f>
        <v>86.748584905721231</v>
      </c>
      <c r="J37" s="82">
        <f>H37/G37*100</f>
        <v>105.073640625</v>
      </c>
    </row>
    <row r="38" spans="1:10" s="16" customFormat="1" x14ac:dyDescent="0.25">
      <c r="A38" s="83"/>
      <c r="B38" s="83">
        <v>652</v>
      </c>
      <c r="C38" s="83">
        <v>6526</v>
      </c>
      <c r="D38" s="83" t="s">
        <v>58</v>
      </c>
      <c r="E38" s="82">
        <v>77519.570000000007</v>
      </c>
      <c r="F38" s="82">
        <v>64000</v>
      </c>
      <c r="G38" s="82">
        <v>64000</v>
      </c>
      <c r="H38" s="82">
        <v>67247.13</v>
      </c>
      <c r="I38" s="82">
        <f>H38/E38*100</f>
        <v>86.748584905721231</v>
      </c>
      <c r="J38" s="82">
        <f>H38/G38*100</f>
        <v>105.073640625</v>
      </c>
    </row>
    <row r="39" spans="1:10" s="25" customFormat="1" ht="12.75" x14ac:dyDescent="0.2">
      <c r="A39" s="84"/>
      <c r="B39" s="84"/>
      <c r="C39" s="85"/>
      <c r="D39" s="86" t="s">
        <v>81</v>
      </c>
      <c r="E39" s="115">
        <f>E38</f>
        <v>77519.570000000007</v>
      </c>
      <c r="F39" s="116">
        <v>64000</v>
      </c>
      <c r="G39" s="116">
        <v>64000</v>
      </c>
      <c r="H39" s="115">
        <f>H38</f>
        <v>67247.13</v>
      </c>
      <c r="I39" s="116">
        <f>H39/E39*100</f>
        <v>86.748584905721231</v>
      </c>
      <c r="J39" s="115">
        <v>62.26</v>
      </c>
    </row>
    <row r="40" spans="1:10" s="25" customFormat="1" ht="12.75" x14ac:dyDescent="0.2">
      <c r="A40" s="83"/>
      <c r="B40" s="81">
        <v>66</v>
      </c>
      <c r="C40" s="83"/>
      <c r="D40" s="57" t="s">
        <v>92</v>
      </c>
      <c r="E40" s="110">
        <v>0</v>
      </c>
      <c r="F40" s="110">
        <v>0</v>
      </c>
      <c r="G40" s="110">
        <v>0</v>
      </c>
      <c r="H40" s="110">
        <v>0</v>
      </c>
      <c r="I40" s="111">
        <v>0</v>
      </c>
      <c r="J40" s="110">
        <v>0</v>
      </c>
    </row>
    <row r="41" spans="1:10" s="25" customFormat="1" ht="12.75" x14ac:dyDescent="0.2">
      <c r="A41" s="107"/>
      <c r="B41" s="108"/>
      <c r="C41" s="107"/>
      <c r="D41" s="106" t="s">
        <v>93</v>
      </c>
      <c r="E41" s="110">
        <v>0</v>
      </c>
      <c r="F41" s="110">
        <v>0</v>
      </c>
      <c r="G41" s="110">
        <v>0</v>
      </c>
      <c r="H41" s="110">
        <v>0</v>
      </c>
      <c r="I41" s="111">
        <v>0</v>
      </c>
      <c r="J41" s="110">
        <v>0</v>
      </c>
    </row>
    <row r="42" spans="1:10" s="25" customFormat="1" ht="12.75" x14ac:dyDescent="0.2">
      <c r="A42" s="85"/>
      <c r="B42" s="85"/>
      <c r="C42" s="85"/>
      <c r="D42" s="86" t="s">
        <v>92</v>
      </c>
      <c r="E42" s="115">
        <v>0</v>
      </c>
      <c r="F42" s="115">
        <v>0</v>
      </c>
      <c r="G42" s="115">
        <v>0</v>
      </c>
      <c r="H42" s="115">
        <v>0</v>
      </c>
      <c r="I42" s="116">
        <v>0</v>
      </c>
      <c r="J42" s="115">
        <v>0</v>
      </c>
    </row>
    <row r="43" spans="1:10" s="15" customFormat="1" x14ac:dyDescent="0.25">
      <c r="A43" s="81"/>
      <c r="B43" s="81">
        <v>67</v>
      </c>
      <c r="C43" s="81"/>
      <c r="D43" s="56" t="s">
        <v>77</v>
      </c>
      <c r="E43" s="82">
        <f>E44</f>
        <v>380087.84</v>
      </c>
      <c r="F43" s="82">
        <v>482000</v>
      </c>
      <c r="G43" s="82">
        <v>482000</v>
      </c>
      <c r="H43" s="82">
        <f>H44</f>
        <v>481913.63</v>
      </c>
      <c r="I43" s="82">
        <f>H43/E43*100</f>
        <v>126.79006779064544</v>
      </c>
      <c r="J43" s="82">
        <f>H43/G43*100</f>
        <v>99.982080912863069</v>
      </c>
    </row>
    <row r="44" spans="1:10" s="16" customFormat="1" ht="15" customHeight="1" x14ac:dyDescent="0.25">
      <c r="A44" s="83"/>
      <c r="B44" s="83">
        <v>671</v>
      </c>
      <c r="C44" s="83">
        <v>6711</v>
      </c>
      <c r="D44" s="87" t="s">
        <v>59</v>
      </c>
      <c r="E44" s="82">
        <v>380087.84</v>
      </c>
      <c r="F44" s="82">
        <v>482000</v>
      </c>
      <c r="G44" s="82">
        <v>482000</v>
      </c>
      <c r="H44" s="82">
        <v>481913.63</v>
      </c>
      <c r="I44" s="82">
        <f t="shared" ref="I44:I45" si="2">H44/E44*100</f>
        <v>126.79006779064544</v>
      </c>
      <c r="J44" s="82">
        <f t="shared" ref="J44:J45" si="3">H44/G44*100</f>
        <v>99.982080912863069</v>
      </c>
    </row>
    <row r="45" spans="1:10" s="26" customFormat="1" ht="12.75" x14ac:dyDescent="0.2">
      <c r="A45" s="84"/>
      <c r="B45" s="85"/>
      <c r="C45" s="85"/>
      <c r="D45" s="86" t="s">
        <v>50</v>
      </c>
      <c r="E45" s="115">
        <f>E44</f>
        <v>380087.84</v>
      </c>
      <c r="F45" s="115">
        <v>482000</v>
      </c>
      <c r="G45" s="115">
        <v>482000</v>
      </c>
      <c r="H45" s="115">
        <f>H44</f>
        <v>481913.63</v>
      </c>
      <c r="I45" s="115">
        <f t="shared" si="2"/>
        <v>126.79006779064544</v>
      </c>
      <c r="J45" s="115">
        <f t="shared" si="3"/>
        <v>99.982080912863069</v>
      </c>
    </row>
    <row r="46" spans="1:10" ht="15.75" customHeight="1" x14ac:dyDescent="0.25">
      <c r="A46" s="79"/>
      <c r="B46" s="80">
        <v>68</v>
      </c>
      <c r="C46" s="79"/>
      <c r="D46" s="80" t="s">
        <v>82</v>
      </c>
      <c r="E46" s="82">
        <f>E47</f>
        <v>6322.67</v>
      </c>
      <c r="F46" s="95">
        <v>4000</v>
      </c>
      <c r="G46" s="95">
        <v>4000</v>
      </c>
      <c r="H46" s="82">
        <v>5531.84</v>
      </c>
      <c r="I46" s="82">
        <f>H46/E46*100</f>
        <v>87.492151258882728</v>
      </c>
      <c r="J46" s="82">
        <f>H46/G46*100</f>
        <v>138.29599999999999</v>
      </c>
    </row>
    <row r="47" spans="1:10" x14ac:dyDescent="0.25">
      <c r="A47" s="79"/>
      <c r="B47" s="79">
        <v>683</v>
      </c>
      <c r="C47" s="79">
        <v>6831</v>
      </c>
      <c r="D47" s="79" t="s">
        <v>82</v>
      </c>
      <c r="E47" s="82">
        <v>6322.67</v>
      </c>
      <c r="F47" s="95">
        <v>4000</v>
      </c>
      <c r="G47" s="95">
        <v>4000</v>
      </c>
      <c r="H47" s="82">
        <f>H46</f>
        <v>5531.84</v>
      </c>
      <c r="I47" s="82">
        <f>H47/E47*100</f>
        <v>87.492151258882728</v>
      </c>
      <c r="J47" s="82">
        <f>H47/G47*100</f>
        <v>138.29599999999999</v>
      </c>
    </row>
    <row r="48" spans="1:10" x14ac:dyDescent="0.25">
      <c r="A48" s="88"/>
      <c r="B48" s="88"/>
      <c r="C48" s="90"/>
      <c r="D48" s="89" t="s">
        <v>82</v>
      </c>
      <c r="E48" s="116">
        <f>E47</f>
        <v>6322.67</v>
      </c>
      <c r="F48" s="117">
        <v>4000</v>
      </c>
      <c r="G48" s="117">
        <v>4000</v>
      </c>
      <c r="H48" s="116">
        <f>H47</f>
        <v>5531.84</v>
      </c>
      <c r="I48" s="116">
        <f>H48/E48*100</f>
        <v>87.492151258882728</v>
      </c>
      <c r="J48" s="116">
        <v>0</v>
      </c>
    </row>
    <row r="49" spans="1:11" x14ac:dyDescent="0.25">
      <c r="A49" s="91"/>
      <c r="B49" s="91"/>
      <c r="C49" s="92"/>
      <c r="D49" s="93"/>
      <c r="E49" s="93"/>
      <c r="F49" s="93"/>
      <c r="G49" s="93"/>
      <c r="H49" s="93"/>
      <c r="I49" s="94"/>
      <c r="J49" s="94"/>
    </row>
    <row r="50" spans="1:11" ht="15.75" x14ac:dyDescent="0.25">
      <c r="A50" s="123" t="s">
        <v>9</v>
      </c>
      <c r="B50" s="125"/>
      <c r="C50" s="125"/>
      <c r="D50" s="125"/>
      <c r="E50" s="125"/>
      <c r="F50" s="125"/>
      <c r="G50" s="125"/>
      <c r="H50" s="125"/>
      <c r="I50" s="125"/>
      <c r="J50" s="125"/>
    </row>
    <row r="51" spans="1:11" ht="25.5" x14ac:dyDescent="0.25">
      <c r="A51" s="64" t="s">
        <v>6</v>
      </c>
      <c r="B51" s="65" t="s">
        <v>72</v>
      </c>
      <c r="C51" s="63" t="s">
        <v>64</v>
      </c>
      <c r="D51" s="63" t="s">
        <v>76</v>
      </c>
      <c r="E51" s="64" t="str">
        <f t="shared" ref="E51:J51" si="4">E31</f>
        <v>Izvršenje       1-12/2024</v>
      </c>
      <c r="F51" s="64" t="str">
        <f t="shared" si="4"/>
        <v>Izvorni plan za 2025.</v>
      </c>
      <c r="G51" s="64" t="str">
        <f t="shared" si="4"/>
        <v>Tekući plan za 2025.</v>
      </c>
      <c r="H51" s="64" t="s">
        <v>107</v>
      </c>
      <c r="I51" s="64" t="str">
        <f t="shared" si="4"/>
        <v>Indeks       5/2</v>
      </c>
      <c r="J51" s="64" t="str">
        <f t="shared" si="4"/>
        <v>Indeks 5/4</v>
      </c>
    </row>
    <row r="52" spans="1:11" x14ac:dyDescent="0.25">
      <c r="A52" s="139">
        <v>1</v>
      </c>
      <c r="B52" s="140"/>
      <c r="C52" s="140"/>
      <c r="D52" s="141"/>
      <c r="E52" s="71">
        <v>2</v>
      </c>
      <c r="F52" s="71">
        <v>3</v>
      </c>
      <c r="G52" s="71">
        <v>4</v>
      </c>
      <c r="H52" s="71">
        <v>5</v>
      </c>
      <c r="I52" s="71">
        <v>6</v>
      </c>
      <c r="J52" s="71">
        <v>7</v>
      </c>
    </row>
    <row r="53" spans="1:11" s="16" customFormat="1" x14ac:dyDescent="0.25">
      <c r="A53" s="51">
        <v>3</v>
      </c>
      <c r="B53" s="20"/>
      <c r="C53" s="20"/>
      <c r="D53" s="51" t="s">
        <v>9</v>
      </c>
      <c r="E53" s="21">
        <f>E54+E61+E98</f>
        <v>457105.80999999994</v>
      </c>
      <c r="F53" s="21">
        <v>549000</v>
      </c>
      <c r="G53" s="21">
        <v>549000</v>
      </c>
      <c r="H53" s="21">
        <f>H54+H61+H98+H102</f>
        <v>568391.50000000012</v>
      </c>
      <c r="I53" s="21">
        <f>IF(H53&gt;0,H53/E53*100,0)</f>
        <v>124.34571767967688</v>
      </c>
      <c r="J53" s="21">
        <f t="shared" ref="J53:J58" si="5">IF(H53&gt;0,H53/G53*100,0)</f>
        <v>103.53214936247726</v>
      </c>
    </row>
    <row r="54" spans="1:11" s="15" customFormat="1" x14ac:dyDescent="0.25">
      <c r="A54" s="2"/>
      <c r="B54" s="2">
        <v>31</v>
      </c>
      <c r="C54" s="2"/>
      <c r="D54" s="2" t="s">
        <v>10</v>
      </c>
      <c r="E54" s="19">
        <f>E55+E56+E57</f>
        <v>342418.23</v>
      </c>
      <c r="F54" s="19">
        <v>448400</v>
      </c>
      <c r="G54" s="19">
        <v>448400</v>
      </c>
      <c r="H54" s="19">
        <f>H55+H56+H57</f>
        <v>455079.67000000004</v>
      </c>
      <c r="I54" s="19">
        <f>H54/E54*100</f>
        <v>132.90170619712626</v>
      </c>
      <c r="J54" s="19">
        <f>H54/G54*100</f>
        <v>101.48966770740411</v>
      </c>
      <c r="K54" s="113"/>
    </row>
    <row r="55" spans="1:11" s="16" customFormat="1" x14ac:dyDescent="0.25">
      <c r="A55" s="3"/>
      <c r="B55" s="3">
        <v>311</v>
      </c>
      <c r="C55" s="3">
        <v>3111</v>
      </c>
      <c r="D55" s="3" t="s">
        <v>25</v>
      </c>
      <c r="E55" s="18">
        <v>278752.46000000002</v>
      </c>
      <c r="F55" s="18">
        <v>367200</v>
      </c>
      <c r="G55" s="18">
        <v>367200</v>
      </c>
      <c r="H55" s="18">
        <v>375703.83</v>
      </c>
      <c r="I55" s="18">
        <f>IF(H55&gt;0,H55/E55*100,0)</f>
        <v>134.78045359671444</v>
      </c>
      <c r="J55" s="18">
        <f t="shared" si="5"/>
        <v>102.31585784313725</v>
      </c>
      <c r="K55" s="112"/>
    </row>
    <row r="56" spans="1:11" s="16" customFormat="1" ht="15.75" customHeight="1" x14ac:dyDescent="0.25">
      <c r="A56" s="3"/>
      <c r="B56" s="3">
        <v>312</v>
      </c>
      <c r="C56" s="3">
        <v>3121</v>
      </c>
      <c r="D56" s="44" t="s">
        <v>26</v>
      </c>
      <c r="E56" s="18">
        <v>23165.53</v>
      </c>
      <c r="F56" s="18">
        <v>25000</v>
      </c>
      <c r="G56" s="18">
        <v>25000</v>
      </c>
      <c r="H56" s="18">
        <v>21742.12</v>
      </c>
      <c r="I56" s="18">
        <f>H56/E56*100</f>
        <v>93.855482693467408</v>
      </c>
      <c r="J56" s="18">
        <f t="shared" si="5"/>
        <v>86.96848</v>
      </c>
      <c r="K56" s="112"/>
    </row>
    <row r="57" spans="1:11" s="16" customFormat="1" x14ac:dyDescent="0.25">
      <c r="A57" s="3"/>
      <c r="B57" s="3">
        <v>313</v>
      </c>
      <c r="C57" s="3">
        <v>3132</v>
      </c>
      <c r="D57" s="44" t="s">
        <v>27</v>
      </c>
      <c r="E57" s="18">
        <v>40500.239999999998</v>
      </c>
      <c r="F57" s="18">
        <v>56200</v>
      </c>
      <c r="G57" s="18">
        <v>56200</v>
      </c>
      <c r="H57" s="18">
        <v>57633.72</v>
      </c>
      <c r="I57" s="18">
        <f>IF(H57&gt;0,H57/E57*100,0)</f>
        <v>142.30463819473664</v>
      </c>
      <c r="J57" s="18">
        <f t="shared" si="5"/>
        <v>102.55110320284697</v>
      </c>
      <c r="K57" s="112"/>
    </row>
    <row r="58" spans="1:11" s="27" customFormat="1" x14ac:dyDescent="0.25">
      <c r="A58" s="32"/>
      <c r="B58" s="58"/>
      <c r="C58" s="58"/>
      <c r="D58" s="86" t="s">
        <v>50</v>
      </c>
      <c r="E58" s="55">
        <v>339803.6</v>
      </c>
      <c r="F58" s="55">
        <v>445400</v>
      </c>
      <c r="G58" s="55">
        <v>445400</v>
      </c>
      <c r="H58" s="55">
        <v>452260.14</v>
      </c>
      <c r="I58" s="53">
        <f>H58/E58*100</f>
        <v>133.09456992215505</v>
      </c>
      <c r="J58" s="55">
        <f t="shared" si="5"/>
        <v>101.54022002694208</v>
      </c>
    </row>
    <row r="59" spans="1:11" s="27" customFormat="1" x14ac:dyDescent="0.25">
      <c r="A59" s="32"/>
      <c r="B59" s="58"/>
      <c r="C59" s="85"/>
      <c r="D59" s="86" t="s">
        <v>81</v>
      </c>
      <c r="E59" s="55">
        <v>2614.63</v>
      </c>
      <c r="F59" s="55">
        <v>3000</v>
      </c>
      <c r="G59" s="55">
        <v>3000</v>
      </c>
      <c r="H59" s="55">
        <v>2219.5300000000002</v>
      </c>
      <c r="I59" s="53">
        <f>H59/E59*100</f>
        <v>84.888875290194036</v>
      </c>
      <c r="J59" s="55">
        <f>H59/G59*100</f>
        <v>73.984333333333339</v>
      </c>
    </row>
    <row r="60" spans="1:11" s="27" customFormat="1" x14ac:dyDescent="0.25">
      <c r="A60" s="32"/>
      <c r="B60" s="58"/>
      <c r="C60" s="85"/>
      <c r="D60" s="86" t="s">
        <v>100</v>
      </c>
      <c r="E60" s="55">
        <v>0</v>
      </c>
      <c r="F60" s="55">
        <v>0</v>
      </c>
      <c r="G60" s="55">
        <v>855</v>
      </c>
      <c r="H60" s="55">
        <v>600</v>
      </c>
      <c r="I60" s="55">
        <v>0</v>
      </c>
      <c r="J60" s="55">
        <v>0</v>
      </c>
    </row>
    <row r="61" spans="1:11" s="15" customFormat="1" x14ac:dyDescent="0.25">
      <c r="A61" s="11"/>
      <c r="B61" s="11">
        <v>32</v>
      </c>
      <c r="C61" s="17"/>
      <c r="D61" s="11" t="s">
        <v>17</v>
      </c>
      <c r="E61" s="19">
        <f>E62+E67+E74+E84+E86</f>
        <v>113636.17</v>
      </c>
      <c r="F61" s="19">
        <f>F62+F67+F74+F84+F86</f>
        <v>99200</v>
      </c>
      <c r="G61" s="19">
        <f>G62+G67+G74+G86+G84</f>
        <v>99200</v>
      </c>
      <c r="H61" s="19">
        <f>H62+H67+H74+H84+H86</f>
        <v>112031.20000000001</v>
      </c>
      <c r="I61" s="19">
        <f>H61/E61*100</f>
        <v>98.587623993311297</v>
      </c>
      <c r="J61" s="19">
        <f t="shared" ref="J61:J116" si="6">IF(H61&gt;0,H61/G61*100,0)</f>
        <v>112.93467741935486</v>
      </c>
    </row>
    <row r="62" spans="1:11" s="15" customFormat="1" x14ac:dyDescent="0.25">
      <c r="A62" s="11"/>
      <c r="B62" s="11">
        <v>321</v>
      </c>
      <c r="C62" s="74"/>
      <c r="D62" s="75" t="s">
        <v>28</v>
      </c>
      <c r="E62" s="19">
        <f>E63+E64+E65+E66</f>
        <v>15075.45</v>
      </c>
      <c r="F62" s="19">
        <v>15300</v>
      </c>
      <c r="G62" s="19">
        <v>15300</v>
      </c>
      <c r="H62" s="19">
        <f>H63+H64+H65+H66</f>
        <v>13160.14</v>
      </c>
      <c r="I62" s="19">
        <f>IF(H62&gt;0,H62/E62*100,0)</f>
        <v>87.295171951749367</v>
      </c>
      <c r="J62" s="19">
        <f t="shared" si="6"/>
        <v>86.013986928104572</v>
      </c>
    </row>
    <row r="63" spans="1:11" s="16" customFormat="1" x14ac:dyDescent="0.25">
      <c r="A63" s="43"/>
      <c r="B63" s="43"/>
      <c r="C63" s="45">
        <v>3211</v>
      </c>
      <c r="D63" s="44" t="s">
        <v>84</v>
      </c>
      <c r="E63" s="18">
        <v>393</v>
      </c>
      <c r="F63" s="18">
        <v>500</v>
      </c>
      <c r="G63" s="18">
        <v>500</v>
      </c>
      <c r="H63" s="18">
        <v>165</v>
      </c>
      <c r="I63" s="18">
        <f>IF(H63&gt;0,H63/E63*100,0)</f>
        <v>41.984732824427482</v>
      </c>
      <c r="J63" s="18">
        <f t="shared" si="6"/>
        <v>33</v>
      </c>
      <c r="K63" s="112"/>
    </row>
    <row r="64" spans="1:11" s="16" customFormat="1" x14ac:dyDescent="0.25">
      <c r="A64" s="43"/>
      <c r="B64" s="43"/>
      <c r="C64" s="45">
        <v>3212</v>
      </c>
      <c r="D64" s="44" t="s">
        <v>29</v>
      </c>
      <c r="E64" s="18">
        <v>11547.34</v>
      </c>
      <c r="F64" s="18">
        <v>13000</v>
      </c>
      <c r="G64" s="18">
        <v>13000</v>
      </c>
      <c r="H64" s="18">
        <v>9060.61</v>
      </c>
      <c r="I64" s="18">
        <f>IF(H64&gt;0,H64/E64*100,0)</f>
        <v>78.46491053350816</v>
      </c>
      <c r="J64" s="18">
        <f t="shared" si="6"/>
        <v>69.697000000000003</v>
      </c>
      <c r="K64" s="112"/>
    </row>
    <row r="65" spans="1:16" s="16" customFormat="1" x14ac:dyDescent="0.25">
      <c r="A65" s="43"/>
      <c r="B65" s="43"/>
      <c r="C65" s="45">
        <v>3213</v>
      </c>
      <c r="D65" s="44" t="s">
        <v>30</v>
      </c>
      <c r="E65" s="18">
        <v>2036</v>
      </c>
      <c r="F65" s="18">
        <v>500</v>
      </c>
      <c r="G65" s="18">
        <v>500</v>
      </c>
      <c r="H65" s="18">
        <v>2628.16</v>
      </c>
      <c r="I65" s="18">
        <v>0</v>
      </c>
      <c r="J65" s="18">
        <f t="shared" si="6"/>
        <v>525.63199999999995</v>
      </c>
      <c r="K65" s="112"/>
    </row>
    <row r="66" spans="1:16" s="16" customFormat="1" x14ac:dyDescent="0.25">
      <c r="A66" s="43"/>
      <c r="B66" s="43"/>
      <c r="C66" s="45">
        <v>3214</v>
      </c>
      <c r="D66" s="44" t="s">
        <v>83</v>
      </c>
      <c r="E66" s="18">
        <v>1099.1099999999999</v>
      </c>
      <c r="F66" s="18">
        <v>1300</v>
      </c>
      <c r="G66" s="18">
        <v>1300</v>
      </c>
      <c r="H66" s="18">
        <v>1306.3699999999999</v>
      </c>
      <c r="I66" s="18">
        <v>0</v>
      </c>
      <c r="J66" s="18">
        <f t="shared" si="6"/>
        <v>100.49</v>
      </c>
      <c r="K66" s="114"/>
    </row>
    <row r="67" spans="1:16" s="15" customFormat="1" x14ac:dyDescent="0.25">
      <c r="A67" s="11"/>
      <c r="B67" s="11">
        <v>322</v>
      </c>
      <c r="C67" s="39"/>
      <c r="D67" s="24" t="s">
        <v>31</v>
      </c>
      <c r="E67" s="19">
        <f>SUM(E68:E73)</f>
        <v>61691.539999999994</v>
      </c>
      <c r="F67" s="19">
        <f>SUM(F68:F73)</f>
        <v>51100</v>
      </c>
      <c r="G67" s="19">
        <f>SUM(G68:G73)</f>
        <v>51100</v>
      </c>
      <c r="H67" s="19">
        <f>H68+H69+H70+H71+H72+H73</f>
        <v>56290.280000000006</v>
      </c>
      <c r="I67" s="19">
        <f t="shared" ref="I67:I72" si="7">IF(H67&gt;0,H67/E67*100,0)</f>
        <v>91.244731449401357</v>
      </c>
      <c r="J67" s="19">
        <f t="shared" si="6"/>
        <v>110.15710371819962</v>
      </c>
    </row>
    <row r="68" spans="1:16" s="16" customFormat="1" x14ac:dyDescent="0.25">
      <c r="A68" s="43"/>
      <c r="B68" s="43"/>
      <c r="C68" s="45">
        <v>3221</v>
      </c>
      <c r="D68" s="44" t="s">
        <v>32</v>
      </c>
      <c r="E68" s="18">
        <v>9645.24</v>
      </c>
      <c r="F68" s="18">
        <v>8500</v>
      </c>
      <c r="G68" s="18">
        <v>8500</v>
      </c>
      <c r="H68" s="18">
        <v>8327.8799999999992</v>
      </c>
      <c r="I68" s="18">
        <f t="shared" si="7"/>
        <v>86.341863966059947</v>
      </c>
      <c r="J68" s="18">
        <f t="shared" si="6"/>
        <v>97.975058823529409</v>
      </c>
      <c r="K68" s="114"/>
    </row>
    <row r="69" spans="1:16" s="16" customFormat="1" x14ac:dyDescent="0.25">
      <c r="A69" s="43"/>
      <c r="B69" s="43"/>
      <c r="C69" s="45">
        <v>3222</v>
      </c>
      <c r="D69" s="44" t="s">
        <v>33</v>
      </c>
      <c r="E69" s="18">
        <v>34378.25</v>
      </c>
      <c r="F69" s="18">
        <v>28000</v>
      </c>
      <c r="G69" s="18">
        <v>28000</v>
      </c>
      <c r="H69" s="18">
        <v>32022.98</v>
      </c>
      <c r="I69" s="18">
        <f t="shared" si="7"/>
        <v>93.148953189880217</v>
      </c>
      <c r="J69" s="18">
        <f t="shared" si="6"/>
        <v>114.36778571428572</v>
      </c>
      <c r="P69" s="50"/>
    </row>
    <row r="70" spans="1:16" s="16" customFormat="1" x14ac:dyDescent="0.25">
      <c r="A70" s="43"/>
      <c r="B70" s="43"/>
      <c r="C70" s="45">
        <v>3223</v>
      </c>
      <c r="D70" s="44" t="s">
        <v>85</v>
      </c>
      <c r="E70" s="18">
        <v>10958.49</v>
      </c>
      <c r="F70" s="18">
        <v>12000</v>
      </c>
      <c r="G70" s="18">
        <v>12000</v>
      </c>
      <c r="H70" s="18">
        <v>10778.72</v>
      </c>
      <c r="I70" s="18">
        <f t="shared" si="7"/>
        <v>98.359536760995354</v>
      </c>
      <c r="J70" s="18">
        <f t="shared" si="6"/>
        <v>89.822666666666663</v>
      </c>
      <c r="K70" s="112"/>
    </row>
    <row r="71" spans="1:16" s="16" customFormat="1" x14ac:dyDescent="0.25">
      <c r="A71" s="43"/>
      <c r="B71" s="43"/>
      <c r="C71" s="45">
        <v>3224</v>
      </c>
      <c r="D71" s="44" t="s">
        <v>34</v>
      </c>
      <c r="E71" s="18">
        <v>0</v>
      </c>
      <c r="F71" s="18">
        <v>100</v>
      </c>
      <c r="G71" s="18">
        <v>100</v>
      </c>
      <c r="H71" s="18">
        <v>0</v>
      </c>
      <c r="I71" s="18">
        <f t="shared" si="7"/>
        <v>0</v>
      </c>
      <c r="J71" s="18">
        <f t="shared" si="6"/>
        <v>0</v>
      </c>
    </row>
    <row r="72" spans="1:16" s="16" customFormat="1" x14ac:dyDescent="0.25">
      <c r="A72" s="43"/>
      <c r="B72" s="43"/>
      <c r="C72" s="45">
        <v>3225</v>
      </c>
      <c r="D72" s="44" t="s">
        <v>35</v>
      </c>
      <c r="E72" s="18">
        <v>6103.56</v>
      </c>
      <c r="F72" s="18">
        <v>1500</v>
      </c>
      <c r="G72" s="18">
        <v>1500</v>
      </c>
      <c r="H72" s="18">
        <v>4221.4399999999996</v>
      </c>
      <c r="I72" s="18">
        <f t="shared" si="7"/>
        <v>69.163570113179844</v>
      </c>
      <c r="J72" s="18">
        <f t="shared" si="6"/>
        <v>281.42933333333332</v>
      </c>
      <c r="K72" s="112"/>
    </row>
    <row r="73" spans="1:16" s="16" customFormat="1" x14ac:dyDescent="0.25">
      <c r="A73" s="43"/>
      <c r="B73" s="43"/>
      <c r="C73" s="45">
        <v>3227</v>
      </c>
      <c r="D73" s="44" t="s">
        <v>36</v>
      </c>
      <c r="E73" s="18">
        <v>606</v>
      </c>
      <c r="F73" s="18">
        <v>1000</v>
      </c>
      <c r="G73" s="18">
        <v>1000</v>
      </c>
      <c r="H73" s="18">
        <v>939.26</v>
      </c>
      <c r="I73" s="18">
        <v>0</v>
      </c>
      <c r="J73" s="18">
        <f t="shared" si="6"/>
        <v>93.926000000000002</v>
      </c>
    </row>
    <row r="74" spans="1:16" s="15" customFormat="1" x14ac:dyDescent="0.25">
      <c r="A74" s="11"/>
      <c r="B74" s="11">
        <v>323</v>
      </c>
      <c r="C74" s="39"/>
      <c r="D74" s="24" t="s">
        <v>37</v>
      </c>
      <c r="E74" s="19">
        <f>SUM(E75:E83)</f>
        <v>33917.1</v>
      </c>
      <c r="F74" s="19">
        <f>SUM(F75:F83)</f>
        <v>30200</v>
      </c>
      <c r="G74" s="19">
        <f>SUM(G75:G83)</f>
        <v>30200</v>
      </c>
      <c r="H74" s="19">
        <f>SUM(H75:H83)</f>
        <v>38596.25</v>
      </c>
      <c r="I74" s="19">
        <f t="shared" ref="I74:I82" si="8">IF(H74&gt;0,H74/E74*100,0)</f>
        <v>113.79584339462984</v>
      </c>
      <c r="J74" s="19">
        <f t="shared" si="6"/>
        <v>127.8021523178808</v>
      </c>
    </row>
    <row r="75" spans="1:16" s="16" customFormat="1" x14ac:dyDescent="0.25">
      <c r="A75" s="43"/>
      <c r="B75" s="43"/>
      <c r="C75" s="45">
        <v>3231</v>
      </c>
      <c r="D75" s="44" t="s">
        <v>38</v>
      </c>
      <c r="E75" s="18">
        <v>2904.99</v>
      </c>
      <c r="F75" s="18">
        <v>2400</v>
      </c>
      <c r="G75" s="18">
        <v>2400</v>
      </c>
      <c r="H75" s="18">
        <v>3104.46</v>
      </c>
      <c r="I75" s="18">
        <f t="shared" si="8"/>
        <v>106.86646081397872</v>
      </c>
      <c r="J75" s="18">
        <f t="shared" si="6"/>
        <v>129.35249999999999</v>
      </c>
      <c r="K75" s="112"/>
    </row>
    <row r="76" spans="1:16" s="16" customFormat="1" x14ac:dyDescent="0.25">
      <c r="A76" s="43"/>
      <c r="B76" s="43"/>
      <c r="C76" s="45">
        <v>3232</v>
      </c>
      <c r="D76" s="44" t="s">
        <v>39</v>
      </c>
      <c r="E76" s="18">
        <v>8142.8</v>
      </c>
      <c r="F76" s="18">
        <v>7000</v>
      </c>
      <c r="G76" s="18">
        <v>7000</v>
      </c>
      <c r="H76" s="18">
        <v>8929.32</v>
      </c>
      <c r="I76" s="18">
        <f t="shared" si="8"/>
        <v>109.65908532691458</v>
      </c>
      <c r="J76" s="18">
        <f t="shared" si="6"/>
        <v>127.56171428571427</v>
      </c>
      <c r="K76" s="112"/>
    </row>
    <row r="77" spans="1:16" s="16" customFormat="1" x14ac:dyDescent="0.25">
      <c r="A77" s="43"/>
      <c r="B77" s="43"/>
      <c r="C77" s="45">
        <v>3233</v>
      </c>
      <c r="D77" s="44" t="s">
        <v>40</v>
      </c>
      <c r="E77" s="18">
        <v>0</v>
      </c>
      <c r="F77" s="18">
        <v>600</v>
      </c>
      <c r="G77" s="18">
        <v>600</v>
      </c>
      <c r="H77" s="18">
        <v>800</v>
      </c>
      <c r="I77" s="18">
        <v>0</v>
      </c>
      <c r="J77" s="18">
        <f t="shared" si="6"/>
        <v>133.33333333333331</v>
      </c>
      <c r="K77" s="112"/>
    </row>
    <row r="78" spans="1:16" s="16" customFormat="1" x14ac:dyDescent="0.25">
      <c r="A78" s="43"/>
      <c r="B78" s="43"/>
      <c r="C78" s="45">
        <v>3234</v>
      </c>
      <c r="D78" s="44" t="s">
        <v>86</v>
      </c>
      <c r="E78" s="18">
        <v>3147.84</v>
      </c>
      <c r="F78" s="18">
        <v>3100</v>
      </c>
      <c r="G78" s="18">
        <v>3100</v>
      </c>
      <c r="H78" s="18">
        <v>3419.98</v>
      </c>
      <c r="I78" s="18">
        <f t="shared" si="8"/>
        <v>108.64529328047168</v>
      </c>
      <c r="J78" s="18">
        <f t="shared" si="6"/>
        <v>110.32193548387097</v>
      </c>
      <c r="K78" s="112"/>
    </row>
    <row r="79" spans="1:16" s="16" customFormat="1" x14ac:dyDescent="0.25">
      <c r="A79" s="43"/>
      <c r="B79" s="43"/>
      <c r="C79" s="45">
        <v>3235</v>
      </c>
      <c r="D79" s="44" t="s">
        <v>41</v>
      </c>
      <c r="E79" s="18">
        <v>0</v>
      </c>
      <c r="F79" s="18">
        <v>0</v>
      </c>
      <c r="G79" s="18">
        <v>0</v>
      </c>
      <c r="H79" s="18">
        <v>0</v>
      </c>
      <c r="I79" s="18">
        <f t="shared" si="8"/>
        <v>0</v>
      </c>
      <c r="J79" s="18">
        <f t="shared" si="6"/>
        <v>0</v>
      </c>
      <c r="K79" s="114"/>
    </row>
    <row r="80" spans="1:16" s="16" customFormat="1" x14ac:dyDescent="0.25">
      <c r="A80" s="43"/>
      <c r="B80" s="43"/>
      <c r="C80" s="45">
        <v>3236</v>
      </c>
      <c r="D80" s="44" t="s">
        <v>42</v>
      </c>
      <c r="E80" s="18">
        <v>3288.99</v>
      </c>
      <c r="F80" s="18">
        <v>1200</v>
      </c>
      <c r="G80" s="18">
        <v>1200</v>
      </c>
      <c r="H80" s="18">
        <v>3699.79</v>
      </c>
      <c r="I80" s="18">
        <f t="shared" si="8"/>
        <v>112.49015655261951</v>
      </c>
      <c r="J80" s="18">
        <f t="shared" si="6"/>
        <v>308.31583333333333</v>
      </c>
      <c r="K80" s="112"/>
    </row>
    <row r="81" spans="1:12" s="16" customFormat="1" x14ac:dyDescent="0.25">
      <c r="A81" s="43"/>
      <c r="B81" s="43"/>
      <c r="C81" s="45">
        <v>3237</v>
      </c>
      <c r="D81" s="44" t="s">
        <v>95</v>
      </c>
      <c r="E81" s="18">
        <v>3320.55</v>
      </c>
      <c r="F81" s="18">
        <v>4000</v>
      </c>
      <c r="G81" s="18">
        <v>4000</v>
      </c>
      <c r="H81" s="18">
        <v>6005.92</v>
      </c>
      <c r="I81" s="18">
        <f t="shared" si="8"/>
        <v>180.87124121004049</v>
      </c>
      <c r="J81" s="18">
        <f t="shared" si="6"/>
        <v>150.148</v>
      </c>
      <c r="K81" s="112"/>
    </row>
    <row r="82" spans="1:12" s="16" customFormat="1" x14ac:dyDescent="0.25">
      <c r="A82" s="43"/>
      <c r="B82" s="43"/>
      <c r="C82" s="45">
        <v>3238</v>
      </c>
      <c r="D82" s="44" t="s">
        <v>43</v>
      </c>
      <c r="E82" s="18">
        <v>3889.12</v>
      </c>
      <c r="F82" s="18">
        <v>3600</v>
      </c>
      <c r="G82" s="18">
        <v>3600</v>
      </c>
      <c r="H82" s="18">
        <v>3281.39</v>
      </c>
      <c r="I82" s="18">
        <f t="shared" si="8"/>
        <v>84.3735857983297</v>
      </c>
      <c r="J82" s="18">
        <f t="shared" si="6"/>
        <v>91.149722222222223</v>
      </c>
      <c r="K82" s="114"/>
    </row>
    <row r="83" spans="1:12" s="16" customFormat="1" x14ac:dyDescent="0.25">
      <c r="A83" s="43"/>
      <c r="B83" s="43"/>
      <c r="C83" s="45">
        <v>3239</v>
      </c>
      <c r="D83" s="44" t="s">
        <v>87</v>
      </c>
      <c r="E83" s="18">
        <v>9222.81</v>
      </c>
      <c r="F83" s="18">
        <v>8300</v>
      </c>
      <c r="G83" s="18">
        <v>8300</v>
      </c>
      <c r="H83" s="18">
        <v>9355.39</v>
      </c>
      <c r="I83" s="18">
        <v>0</v>
      </c>
      <c r="J83" s="18">
        <f t="shared" si="6"/>
        <v>112.7155421686747</v>
      </c>
      <c r="K83" s="114"/>
    </row>
    <row r="84" spans="1:12" s="15" customFormat="1" x14ac:dyDescent="0.25">
      <c r="A84" s="11"/>
      <c r="B84" s="11">
        <v>324</v>
      </c>
      <c r="C84" s="39"/>
      <c r="D84" s="24" t="s">
        <v>44</v>
      </c>
      <c r="E84" s="19">
        <f>SUM(E85)</f>
        <v>0</v>
      </c>
      <c r="F84" s="19">
        <f>SUM(F85)</f>
        <v>0</v>
      </c>
      <c r="G84" s="19">
        <f>SUM(G85)</f>
        <v>0</v>
      </c>
      <c r="H84" s="19">
        <v>0</v>
      </c>
      <c r="I84" s="19">
        <f>IF(H84&gt;0,H84/E84*100,0)</f>
        <v>0</v>
      </c>
      <c r="J84" s="19">
        <f t="shared" si="6"/>
        <v>0</v>
      </c>
    </row>
    <row r="85" spans="1:12" s="16" customFormat="1" x14ac:dyDescent="0.25">
      <c r="A85" s="43"/>
      <c r="B85" s="43"/>
      <c r="C85" s="45">
        <v>3241</v>
      </c>
      <c r="D85" s="44" t="s">
        <v>44</v>
      </c>
      <c r="E85" s="18">
        <v>0</v>
      </c>
      <c r="F85" s="18">
        <v>0</v>
      </c>
      <c r="G85" s="18">
        <v>0</v>
      </c>
      <c r="H85" s="18">
        <v>0</v>
      </c>
      <c r="I85" s="18">
        <f>IF(H85&gt;0,H85/E85*100,0)</f>
        <v>0</v>
      </c>
      <c r="J85" s="18">
        <f t="shared" si="6"/>
        <v>0</v>
      </c>
    </row>
    <row r="86" spans="1:12" s="15" customFormat="1" x14ac:dyDescent="0.25">
      <c r="A86" s="11"/>
      <c r="B86" s="11">
        <v>329</v>
      </c>
      <c r="C86" s="39"/>
      <c r="D86" s="24" t="s">
        <v>45</v>
      </c>
      <c r="E86" s="19">
        <f>SUM(E87:E92)</f>
        <v>2952.08</v>
      </c>
      <c r="F86" s="19">
        <f>SUM(F87:F92)</f>
        <v>2600</v>
      </c>
      <c r="G86" s="19">
        <f>SUM(G87:G92)</f>
        <v>2600</v>
      </c>
      <c r="H86" s="19">
        <f>SUM(H87:H92)</f>
        <v>3984.5299999999997</v>
      </c>
      <c r="I86" s="19">
        <f>IF(H86&gt;0,H86/E86*100,0)</f>
        <v>134.97364570065849</v>
      </c>
      <c r="J86" s="19">
        <f t="shared" si="6"/>
        <v>153.25115384615384</v>
      </c>
    </row>
    <row r="87" spans="1:12" s="16" customFormat="1" x14ac:dyDescent="0.25">
      <c r="A87" s="43"/>
      <c r="B87" s="43"/>
      <c r="C87" s="45">
        <v>3291</v>
      </c>
      <c r="D87" s="44" t="s">
        <v>71</v>
      </c>
      <c r="E87" s="18">
        <v>0</v>
      </c>
      <c r="F87" s="18">
        <v>0</v>
      </c>
      <c r="G87" s="18">
        <v>0</v>
      </c>
      <c r="H87" s="18">
        <v>0</v>
      </c>
      <c r="I87" s="18">
        <f>IF(H87&gt;0,H87/E87*100,0)</f>
        <v>0</v>
      </c>
      <c r="J87" s="18">
        <f t="shared" si="6"/>
        <v>0</v>
      </c>
    </row>
    <row r="88" spans="1:12" s="16" customFormat="1" x14ac:dyDescent="0.25">
      <c r="A88" s="43"/>
      <c r="B88" s="43"/>
      <c r="C88" s="45">
        <v>3292</v>
      </c>
      <c r="D88" s="44" t="s">
        <v>46</v>
      </c>
      <c r="E88" s="18">
        <v>775.91</v>
      </c>
      <c r="F88" s="18">
        <v>600</v>
      </c>
      <c r="G88" s="18">
        <v>600</v>
      </c>
      <c r="H88" s="18">
        <v>952.33</v>
      </c>
      <c r="I88" s="18">
        <v>0</v>
      </c>
      <c r="J88" s="18">
        <f t="shared" si="6"/>
        <v>158.72166666666666</v>
      </c>
      <c r="L88" s="50"/>
    </row>
    <row r="89" spans="1:12" s="16" customFormat="1" x14ac:dyDescent="0.25">
      <c r="A89" s="43"/>
      <c r="B89" s="43"/>
      <c r="C89" s="45">
        <v>3293</v>
      </c>
      <c r="D89" s="44" t="s">
        <v>47</v>
      </c>
      <c r="E89" s="18">
        <v>1261.31</v>
      </c>
      <c r="F89" s="18">
        <v>1500</v>
      </c>
      <c r="G89" s="18">
        <v>1500</v>
      </c>
      <c r="H89" s="18">
        <v>2614.1999999999998</v>
      </c>
      <c r="I89" s="18">
        <v>0</v>
      </c>
      <c r="J89" s="18">
        <f t="shared" si="6"/>
        <v>174.28</v>
      </c>
    </row>
    <row r="90" spans="1:12" s="16" customFormat="1" x14ac:dyDescent="0.25">
      <c r="A90" s="43"/>
      <c r="B90" s="43"/>
      <c r="C90" s="45">
        <v>3294</v>
      </c>
      <c r="D90" s="44" t="s">
        <v>48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f t="shared" si="6"/>
        <v>0</v>
      </c>
    </row>
    <row r="91" spans="1:12" s="16" customFormat="1" x14ac:dyDescent="0.25">
      <c r="A91" s="43"/>
      <c r="B91" s="43"/>
      <c r="C91" s="45">
        <v>3295</v>
      </c>
      <c r="D91" s="44" t="s">
        <v>49</v>
      </c>
      <c r="E91" s="18">
        <v>52.15</v>
      </c>
      <c r="F91" s="18">
        <v>0</v>
      </c>
      <c r="G91" s="18">
        <v>0</v>
      </c>
      <c r="H91" s="18">
        <v>302.19</v>
      </c>
      <c r="I91" s="18">
        <v>0</v>
      </c>
      <c r="J91" s="18">
        <v>0</v>
      </c>
    </row>
    <row r="92" spans="1:12" s="16" customFormat="1" x14ac:dyDescent="0.25">
      <c r="A92" s="43"/>
      <c r="B92" s="43"/>
      <c r="C92" s="45">
        <v>3299</v>
      </c>
      <c r="D92" s="44" t="s">
        <v>45</v>
      </c>
      <c r="E92" s="18">
        <v>862.71</v>
      </c>
      <c r="F92" s="18">
        <v>500</v>
      </c>
      <c r="G92" s="18">
        <v>500</v>
      </c>
      <c r="H92" s="18">
        <v>115.81</v>
      </c>
      <c r="I92" s="18">
        <v>0</v>
      </c>
      <c r="J92" s="18">
        <f t="shared" si="6"/>
        <v>23.161999999999999</v>
      </c>
      <c r="K92" s="50"/>
    </row>
    <row r="93" spans="1:12" s="16" customFormat="1" x14ac:dyDescent="0.25">
      <c r="A93" s="33"/>
      <c r="B93" s="59"/>
      <c r="C93" s="58"/>
      <c r="D93" s="86" t="s">
        <v>50</v>
      </c>
      <c r="E93" s="55">
        <v>30241.24</v>
      </c>
      <c r="F93" s="55">
        <v>36600</v>
      </c>
      <c r="G93" s="55">
        <v>36600</v>
      </c>
      <c r="H93" s="55">
        <v>29653.49</v>
      </c>
      <c r="I93" s="53">
        <f>H93/E93*100</f>
        <v>98.056461970474757</v>
      </c>
      <c r="J93" s="55">
        <f t="shared" si="6"/>
        <v>81.020464480874324</v>
      </c>
      <c r="L93" s="50"/>
    </row>
    <row r="94" spans="1:12" s="16" customFormat="1" x14ac:dyDescent="0.25">
      <c r="A94" s="33"/>
      <c r="B94" s="59"/>
      <c r="C94" s="85"/>
      <c r="D94" s="86" t="s">
        <v>81</v>
      </c>
      <c r="E94" s="55">
        <v>67672.66</v>
      </c>
      <c r="F94" s="55">
        <v>58600</v>
      </c>
      <c r="G94" s="55">
        <v>58600</v>
      </c>
      <c r="H94" s="55">
        <v>63746.97</v>
      </c>
      <c r="I94" s="53">
        <f>H94/E94*100</f>
        <v>94.199001487454453</v>
      </c>
      <c r="J94" s="55">
        <f>H94/G94*100</f>
        <v>108.78322525597271</v>
      </c>
    </row>
    <row r="95" spans="1:12" s="16" customFormat="1" x14ac:dyDescent="0.25">
      <c r="A95" s="33"/>
      <c r="B95" s="59"/>
      <c r="C95" s="85"/>
      <c r="D95" s="86" t="s">
        <v>82</v>
      </c>
      <c r="E95" s="55">
        <v>6322.27</v>
      </c>
      <c r="F95" s="55">
        <v>4000</v>
      </c>
      <c r="G95" s="55">
        <v>4000</v>
      </c>
      <c r="H95" s="55">
        <v>5531.84</v>
      </c>
      <c r="I95" s="55">
        <f>H95/E95*100</f>
        <v>87.497686748588706</v>
      </c>
      <c r="J95" s="55">
        <f>H95/G95*100</f>
        <v>138.29599999999999</v>
      </c>
    </row>
    <row r="96" spans="1:12" s="16" customFormat="1" x14ac:dyDescent="0.25">
      <c r="A96" s="33"/>
      <c r="B96" s="59"/>
      <c r="C96" s="85"/>
      <c r="D96" s="86" t="s">
        <v>92</v>
      </c>
      <c r="E96" s="55">
        <v>400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</row>
    <row r="97" spans="1:10" s="16" customFormat="1" x14ac:dyDescent="0.25">
      <c r="A97" s="33"/>
      <c r="B97" s="59"/>
      <c r="C97" s="85"/>
      <c r="D97" s="86" t="s">
        <v>100</v>
      </c>
      <c r="E97" s="55">
        <v>0</v>
      </c>
      <c r="F97" s="55">
        <v>0</v>
      </c>
      <c r="G97" s="55">
        <v>0</v>
      </c>
      <c r="H97" s="55">
        <v>255</v>
      </c>
      <c r="I97" s="55">
        <v>0</v>
      </c>
      <c r="J97" s="55">
        <v>0</v>
      </c>
    </row>
    <row r="98" spans="1:10" s="15" customFormat="1" x14ac:dyDescent="0.25">
      <c r="A98" s="11"/>
      <c r="B98" s="11">
        <v>34</v>
      </c>
      <c r="C98" s="11"/>
      <c r="D98" s="11" t="s">
        <v>23</v>
      </c>
      <c r="E98" s="19">
        <f>E99+E100</f>
        <v>1051.4100000000001</v>
      </c>
      <c r="F98" s="19">
        <f>SUM(F100)</f>
        <v>1400</v>
      </c>
      <c r="G98" s="19">
        <f>SUM(G100)</f>
        <v>1400</v>
      </c>
      <c r="H98" s="19">
        <f>SUM(H100)</f>
        <v>1110.58</v>
      </c>
      <c r="I98" s="19">
        <f>IF(H98&gt;0,H98/E98*100,0)</f>
        <v>105.62768092371195</v>
      </c>
      <c r="J98" s="19">
        <f t="shared" si="6"/>
        <v>79.327142857142846</v>
      </c>
    </row>
    <row r="99" spans="1:10" s="15" customFormat="1" x14ac:dyDescent="0.25">
      <c r="A99" s="11"/>
      <c r="B99" s="43">
        <v>342</v>
      </c>
      <c r="C99" s="47">
        <v>342</v>
      </c>
      <c r="D99" s="43" t="s">
        <v>94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</row>
    <row r="100" spans="1:10" s="16" customFormat="1" ht="25.5" x14ac:dyDescent="0.25">
      <c r="A100" s="43"/>
      <c r="B100" s="43">
        <v>343</v>
      </c>
      <c r="C100" s="47">
        <v>343</v>
      </c>
      <c r="D100" s="46" t="s">
        <v>88</v>
      </c>
      <c r="E100" s="18">
        <v>1051.4100000000001</v>
      </c>
      <c r="F100" s="18">
        <v>1400</v>
      </c>
      <c r="G100" s="18">
        <v>1400</v>
      </c>
      <c r="H100" s="18">
        <v>1110.58</v>
      </c>
      <c r="I100" s="18">
        <f>IF(H100&gt;0,H100/E100*100,0)</f>
        <v>105.62768092371195</v>
      </c>
      <c r="J100" s="18">
        <f t="shared" si="6"/>
        <v>79.327142857142846</v>
      </c>
    </row>
    <row r="101" spans="1:10" s="16" customFormat="1" x14ac:dyDescent="0.25">
      <c r="A101" s="33"/>
      <c r="B101" s="33"/>
      <c r="C101" s="150"/>
      <c r="D101" s="61" t="s">
        <v>81</v>
      </c>
      <c r="E101" s="60">
        <v>1051.4100000000001</v>
      </c>
      <c r="F101" s="60">
        <v>1400</v>
      </c>
      <c r="G101" s="60">
        <v>1400</v>
      </c>
      <c r="H101" s="60">
        <v>1110.58</v>
      </c>
      <c r="I101" s="60">
        <v>105.63</v>
      </c>
      <c r="J101" s="60">
        <v>79.33</v>
      </c>
    </row>
    <row r="102" spans="1:10" s="16" customFormat="1" x14ac:dyDescent="0.25">
      <c r="A102" s="43"/>
      <c r="B102" s="11">
        <v>36</v>
      </c>
      <c r="C102" s="119"/>
      <c r="D102" s="120" t="s">
        <v>108</v>
      </c>
      <c r="E102" s="19">
        <v>0</v>
      </c>
      <c r="F102" s="19">
        <v>0</v>
      </c>
      <c r="G102" s="19">
        <v>0</v>
      </c>
      <c r="H102" s="19">
        <f>H103</f>
        <v>170.05</v>
      </c>
      <c r="I102" s="19">
        <v>0</v>
      </c>
      <c r="J102" s="19">
        <v>0</v>
      </c>
    </row>
    <row r="103" spans="1:10" s="16" customFormat="1" x14ac:dyDescent="0.25">
      <c r="A103" s="43"/>
      <c r="B103" s="43">
        <v>369</v>
      </c>
      <c r="C103" s="47">
        <v>3691</v>
      </c>
      <c r="D103" s="46" t="s">
        <v>109</v>
      </c>
      <c r="E103" s="18">
        <v>0</v>
      </c>
      <c r="F103" s="18">
        <v>0</v>
      </c>
      <c r="G103" s="18">
        <v>0</v>
      </c>
      <c r="H103" s="18">
        <v>170.05</v>
      </c>
      <c r="I103" s="18">
        <v>0</v>
      </c>
      <c r="J103" s="18">
        <v>0</v>
      </c>
    </row>
    <row r="104" spans="1:10" s="16" customFormat="1" x14ac:dyDescent="0.25">
      <c r="A104" s="33"/>
      <c r="B104" s="59"/>
      <c r="C104" s="85"/>
      <c r="D104" s="86" t="s">
        <v>81</v>
      </c>
      <c r="E104" s="60">
        <v>0</v>
      </c>
      <c r="F104" s="60">
        <v>0</v>
      </c>
      <c r="G104" s="60">
        <v>0</v>
      </c>
      <c r="H104" s="60">
        <v>170.05</v>
      </c>
      <c r="I104" s="62">
        <v>0</v>
      </c>
      <c r="J104" s="60">
        <v>0</v>
      </c>
    </row>
    <row r="105" spans="1:10" s="16" customFormat="1" x14ac:dyDescent="0.25">
      <c r="A105" s="36">
        <v>4</v>
      </c>
      <c r="B105" s="37"/>
      <c r="C105" s="37"/>
      <c r="D105" s="72" t="s">
        <v>1</v>
      </c>
      <c r="E105" s="38">
        <f>E106+E113</f>
        <v>12813.779999999999</v>
      </c>
      <c r="F105" s="38">
        <f>SUM(F106)</f>
        <v>1000</v>
      </c>
      <c r="G105" s="38">
        <f>G106</f>
        <v>1000</v>
      </c>
      <c r="H105" s="38">
        <f>H106</f>
        <v>12414.039999999999</v>
      </c>
      <c r="I105" s="21">
        <v>0</v>
      </c>
      <c r="J105" s="21">
        <f t="shared" si="6"/>
        <v>1241.4039999999998</v>
      </c>
    </row>
    <row r="106" spans="1:10" s="15" customFormat="1" x14ac:dyDescent="0.25">
      <c r="A106" s="2"/>
      <c r="B106" s="2">
        <v>42</v>
      </c>
      <c r="C106" s="2"/>
      <c r="D106" s="9" t="s">
        <v>22</v>
      </c>
      <c r="E106" s="19">
        <f>E107</f>
        <v>10399.83</v>
      </c>
      <c r="F106" s="19">
        <v>1000</v>
      </c>
      <c r="G106" s="19">
        <v>1000</v>
      </c>
      <c r="H106" s="19">
        <f>H107</f>
        <v>12414.039999999999</v>
      </c>
      <c r="I106" s="19">
        <v>0</v>
      </c>
      <c r="J106" s="19">
        <f t="shared" si="6"/>
        <v>1241.4039999999998</v>
      </c>
    </row>
    <row r="107" spans="1:10" s="15" customFormat="1" x14ac:dyDescent="0.25">
      <c r="A107" s="2"/>
      <c r="B107" s="2">
        <v>422</v>
      </c>
      <c r="C107" s="76"/>
      <c r="D107" s="9" t="s">
        <v>51</v>
      </c>
      <c r="E107" s="19">
        <f>E108+E109+E110+E111+E112</f>
        <v>10399.83</v>
      </c>
      <c r="F107" s="19">
        <v>1000</v>
      </c>
      <c r="G107" s="19">
        <v>1000</v>
      </c>
      <c r="H107" s="19">
        <f>H108+H109+H110+H111+H112</f>
        <v>12414.039999999999</v>
      </c>
      <c r="I107" s="19">
        <v>0</v>
      </c>
      <c r="J107" s="19">
        <f t="shared" si="6"/>
        <v>1241.4039999999998</v>
      </c>
    </row>
    <row r="108" spans="1:10" s="16" customFormat="1" x14ac:dyDescent="0.25">
      <c r="A108" s="3"/>
      <c r="B108" s="3"/>
      <c r="C108" s="48">
        <v>4221</v>
      </c>
      <c r="D108" s="49" t="s">
        <v>52</v>
      </c>
      <c r="E108" s="18">
        <v>4820.2</v>
      </c>
      <c r="F108" s="18">
        <v>1000</v>
      </c>
      <c r="G108" s="18">
        <v>1000</v>
      </c>
      <c r="H108" s="18">
        <v>1997.5</v>
      </c>
      <c r="I108" s="18">
        <v>0</v>
      </c>
      <c r="J108" s="18">
        <f t="shared" si="6"/>
        <v>199.75</v>
      </c>
    </row>
    <row r="109" spans="1:10" s="16" customFormat="1" x14ac:dyDescent="0.25">
      <c r="A109" s="3"/>
      <c r="B109" s="3"/>
      <c r="C109" s="48">
        <v>4222</v>
      </c>
      <c r="D109" s="49" t="s">
        <v>53</v>
      </c>
      <c r="E109" s="18">
        <v>0</v>
      </c>
      <c r="F109" s="18">
        <v>0</v>
      </c>
      <c r="G109" s="18">
        <v>0</v>
      </c>
      <c r="H109" s="18">
        <v>1429.88</v>
      </c>
      <c r="I109" s="18">
        <v>0</v>
      </c>
      <c r="J109" s="18">
        <v>0</v>
      </c>
    </row>
    <row r="110" spans="1:10" s="16" customFormat="1" x14ac:dyDescent="0.25">
      <c r="A110" s="3"/>
      <c r="B110" s="3"/>
      <c r="C110" s="48">
        <v>4223</v>
      </c>
      <c r="D110" s="49" t="s">
        <v>54</v>
      </c>
      <c r="E110" s="18">
        <v>3304.63</v>
      </c>
      <c r="F110" s="18">
        <v>0</v>
      </c>
      <c r="G110" s="18">
        <v>0</v>
      </c>
      <c r="H110" s="18">
        <v>2571.1799999999998</v>
      </c>
      <c r="I110" s="18">
        <v>0</v>
      </c>
      <c r="J110" s="18">
        <v>0</v>
      </c>
    </row>
    <row r="111" spans="1:10" s="16" customFormat="1" x14ac:dyDescent="0.25">
      <c r="A111" s="3"/>
      <c r="B111" s="3"/>
      <c r="C111" s="48">
        <v>4226</v>
      </c>
      <c r="D111" s="49" t="s">
        <v>55</v>
      </c>
      <c r="E111" s="18">
        <v>0</v>
      </c>
      <c r="F111" s="18">
        <v>0</v>
      </c>
      <c r="G111" s="18">
        <v>0</v>
      </c>
      <c r="H111" s="18">
        <v>0</v>
      </c>
      <c r="I111" s="18">
        <f>IF(H111&gt;0,H111/E111*100,0)</f>
        <v>0</v>
      </c>
      <c r="J111" s="18">
        <f t="shared" si="6"/>
        <v>0</v>
      </c>
    </row>
    <row r="112" spans="1:10" s="16" customFormat="1" x14ac:dyDescent="0.25">
      <c r="A112" s="3"/>
      <c r="B112" s="3"/>
      <c r="C112" s="49">
        <v>4227</v>
      </c>
      <c r="D112" s="49" t="s">
        <v>56</v>
      </c>
      <c r="E112" s="18">
        <v>2275</v>
      </c>
      <c r="F112" s="18">
        <v>0</v>
      </c>
      <c r="G112" s="18">
        <v>0</v>
      </c>
      <c r="H112" s="18">
        <v>6415.48</v>
      </c>
      <c r="I112" s="18">
        <v>0</v>
      </c>
      <c r="J112" s="18">
        <v>0</v>
      </c>
    </row>
    <row r="113" spans="1:10" s="16" customFormat="1" x14ac:dyDescent="0.25">
      <c r="A113" s="3"/>
      <c r="B113" s="2">
        <v>45</v>
      </c>
      <c r="C113" s="118"/>
      <c r="D113" s="118" t="s">
        <v>105</v>
      </c>
      <c r="E113" s="19">
        <v>2413.9499999999998</v>
      </c>
      <c r="F113" s="19">
        <v>0</v>
      </c>
      <c r="G113" s="19">
        <v>0</v>
      </c>
      <c r="H113" s="19">
        <v>0</v>
      </c>
      <c r="I113" s="19">
        <v>0</v>
      </c>
      <c r="J113" s="19">
        <f t="shared" si="6"/>
        <v>0</v>
      </c>
    </row>
    <row r="114" spans="1:10" s="16" customFormat="1" x14ac:dyDescent="0.25">
      <c r="A114" s="3"/>
      <c r="B114" s="2">
        <v>451</v>
      </c>
      <c r="C114" s="118"/>
      <c r="D114" s="118" t="s">
        <v>106</v>
      </c>
      <c r="E114" s="19">
        <v>2413.9499999999998</v>
      </c>
      <c r="F114" s="19">
        <v>0</v>
      </c>
      <c r="G114" s="19">
        <v>0</v>
      </c>
      <c r="H114" s="19">
        <v>0</v>
      </c>
      <c r="I114" s="19">
        <v>0</v>
      </c>
      <c r="J114" s="19">
        <f t="shared" si="6"/>
        <v>0</v>
      </c>
    </row>
    <row r="115" spans="1:10" s="16" customFormat="1" x14ac:dyDescent="0.25">
      <c r="A115" s="3"/>
      <c r="B115" s="3"/>
      <c r="C115" s="49">
        <v>45111</v>
      </c>
      <c r="D115" s="49" t="s">
        <v>106</v>
      </c>
      <c r="E115" s="18">
        <v>2413.9499999999998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</row>
    <row r="116" spans="1:10" s="16" customFormat="1" x14ac:dyDescent="0.25">
      <c r="A116" s="31"/>
      <c r="B116" s="61"/>
      <c r="C116" s="58"/>
      <c r="D116" s="86" t="s">
        <v>50</v>
      </c>
      <c r="E116" s="55">
        <v>1043</v>
      </c>
      <c r="F116" s="55">
        <v>0</v>
      </c>
      <c r="G116" s="55">
        <v>0</v>
      </c>
      <c r="H116" s="55">
        <v>0</v>
      </c>
      <c r="I116" s="53">
        <v>0</v>
      </c>
      <c r="J116" s="55">
        <f t="shared" si="6"/>
        <v>0</v>
      </c>
    </row>
    <row r="117" spans="1:10" s="16" customFormat="1" x14ac:dyDescent="0.25">
      <c r="A117" s="31"/>
      <c r="B117" s="61"/>
      <c r="C117" s="85"/>
      <c r="D117" s="86" t="s">
        <v>110</v>
      </c>
      <c r="E117" s="55">
        <v>11770.88</v>
      </c>
      <c r="F117" s="55">
        <v>1000</v>
      </c>
      <c r="G117" s="55">
        <v>1000</v>
      </c>
      <c r="H117" s="55">
        <v>12414.04</v>
      </c>
      <c r="I117" s="53">
        <v>0</v>
      </c>
      <c r="J117" s="55">
        <v>0</v>
      </c>
    </row>
    <row r="118" spans="1:10" s="16" customFormat="1" x14ac:dyDescent="0.25">
      <c r="A118" s="34"/>
      <c r="B118" s="34"/>
      <c r="C118" s="35"/>
      <c r="D118" s="35"/>
      <c r="E118" s="13"/>
      <c r="F118" s="13"/>
      <c r="G118" s="13"/>
      <c r="H118" s="13"/>
      <c r="I118" s="13"/>
      <c r="J118" s="14"/>
    </row>
    <row r="119" spans="1:10" ht="18.75" customHeight="1" x14ac:dyDescent="0.25">
      <c r="D119" s="122" t="s">
        <v>11</v>
      </c>
      <c r="E119" s="122"/>
      <c r="F119" s="122"/>
      <c r="G119" s="122"/>
      <c r="H119" s="122"/>
      <c r="I119" s="122"/>
      <c r="J119" s="122"/>
    </row>
    <row r="120" spans="1:10" ht="25.5" x14ac:dyDescent="0.25">
      <c r="D120" s="64" t="s">
        <v>73</v>
      </c>
      <c r="E120" s="64" t="s">
        <v>103</v>
      </c>
      <c r="F120" s="64" t="s">
        <v>97</v>
      </c>
      <c r="G120" s="64" t="s">
        <v>98</v>
      </c>
      <c r="H120" s="64" t="s">
        <v>104</v>
      </c>
      <c r="I120" s="64" t="s">
        <v>78</v>
      </c>
      <c r="J120" s="64" t="s">
        <v>79</v>
      </c>
    </row>
    <row r="121" spans="1:10" s="16" customFormat="1" x14ac:dyDescent="0.25">
      <c r="D121" s="70">
        <v>1</v>
      </c>
      <c r="E121" s="71">
        <v>2</v>
      </c>
      <c r="F121" s="71">
        <v>3</v>
      </c>
      <c r="G121" s="71">
        <v>4</v>
      </c>
      <c r="H121" s="71">
        <v>5</v>
      </c>
      <c r="I121" s="71">
        <v>6</v>
      </c>
      <c r="J121" s="71">
        <v>7</v>
      </c>
    </row>
    <row r="122" spans="1:10" s="16" customFormat="1" x14ac:dyDescent="0.25">
      <c r="D122" s="51" t="s">
        <v>12</v>
      </c>
      <c r="E122" s="21">
        <f t="shared" ref="E122:H124" si="9">SUM(E123)</f>
        <v>469919.59</v>
      </c>
      <c r="F122" s="21">
        <f t="shared" si="9"/>
        <v>550000</v>
      </c>
      <c r="G122" s="21">
        <f t="shared" si="9"/>
        <v>550000</v>
      </c>
      <c r="H122" s="21">
        <f t="shared" si="9"/>
        <v>580805.54</v>
      </c>
      <c r="I122" s="21">
        <f>IF(H122&gt;0,H122/E122*100,0)</f>
        <v>123.59679237888336</v>
      </c>
      <c r="J122" s="21">
        <f>IF(H122&gt;0,H122/G122*100,0)</f>
        <v>105.60100727272727</v>
      </c>
    </row>
    <row r="123" spans="1:10" x14ac:dyDescent="0.25">
      <c r="D123" s="2" t="s">
        <v>62</v>
      </c>
      <c r="E123" s="19">
        <f t="shared" si="9"/>
        <v>469919.59</v>
      </c>
      <c r="F123" s="19">
        <f t="shared" si="9"/>
        <v>550000</v>
      </c>
      <c r="G123" s="19">
        <f t="shared" si="9"/>
        <v>550000</v>
      </c>
      <c r="H123" s="19">
        <f t="shared" si="9"/>
        <v>580805.54</v>
      </c>
      <c r="I123" s="19">
        <f>IF(H123&gt;0,H123/E123*100,0)</f>
        <v>123.59679237888336</v>
      </c>
      <c r="J123" s="19">
        <f>IF(H123&gt;0,H123/G123*100,0)</f>
        <v>105.60100727272727</v>
      </c>
    </row>
    <row r="124" spans="1:10" x14ac:dyDescent="0.25">
      <c r="D124" s="5" t="s">
        <v>61</v>
      </c>
      <c r="E124" s="18">
        <f t="shared" si="9"/>
        <v>469919.59</v>
      </c>
      <c r="F124" s="18">
        <f t="shared" si="9"/>
        <v>550000</v>
      </c>
      <c r="G124" s="18">
        <f t="shared" si="9"/>
        <v>550000</v>
      </c>
      <c r="H124" s="18">
        <f t="shared" si="9"/>
        <v>580805.54</v>
      </c>
      <c r="I124" s="18">
        <f>IF(H124&gt;0,H124/E124*100,0)</f>
        <v>123.59679237888336</v>
      </c>
      <c r="J124" s="18">
        <f>IF(H124&gt;0,H124/G124*100,0)</f>
        <v>105.60100727272727</v>
      </c>
    </row>
    <row r="125" spans="1:10" x14ac:dyDescent="0.25">
      <c r="D125" s="4" t="s">
        <v>60</v>
      </c>
      <c r="E125" s="18">
        <f>SUM(E18)</f>
        <v>469919.59</v>
      </c>
      <c r="F125" s="18">
        <f>SUM(F18)</f>
        <v>550000</v>
      </c>
      <c r="G125" s="18">
        <f>SUM(G18)</f>
        <v>550000</v>
      </c>
      <c r="H125" s="18">
        <f>SUM(H18)</f>
        <v>580805.54</v>
      </c>
      <c r="I125" s="18">
        <f>IF(H125&gt;0,H125/E125*100,0)</f>
        <v>123.59679237888336</v>
      </c>
      <c r="J125" s="18">
        <f>IF(H125&gt;0,H125/G125*100,0)</f>
        <v>105.60100727272727</v>
      </c>
    </row>
    <row r="126" spans="1:10" x14ac:dyDescent="0.25">
      <c r="D126" s="12"/>
      <c r="E126" s="13"/>
      <c r="F126" s="13"/>
      <c r="G126" s="13"/>
      <c r="H126" s="13"/>
      <c r="I126" s="13"/>
      <c r="J126" s="14"/>
    </row>
    <row r="127" spans="1:10" ht="15.75" x14ac:dyDescent="0.25">
      <c r="A127" s="123" t="s">
        <v>13</v>
      </c>
      <c r="B127" s="124"/>
      <c r="C127" s="124"/>
      <c r="D127" s="124"/>
      <c r="E127" s="124"/>
      <c r="F127" s="124"/>
      <c r="G127" s="124"/>
      <c r="H127" s="124"/>
      <c r="I127" s="124"/>
      <c r="J127" s="124"/>
    </row>
    <row r="128" spans="1:10" ht="25.5" x14ac:dyDescent="0.25">
      <c r="A128" s="64" t="s">
        <v>6</v>
      </c>
      <c r="B128" s="63" t="s">
        <v>7</v>
      </c>
      <c r="C128" s="63" t="s">
        <v>8</v>
      </c>
      <c r="D128" s="63" t="s">
        <v>74</v>
      </c>
      <c r="E128" s="64" t="s">
        <v>96</v>
      </c>
      <c r="F128" s="64" t="s">
        <v>97</v>
      </c>
      <c r="G128" s="64" t="s">
        <v>98</v>
      </c>
      <c r="H128" s="64" t="s">
        <v>101</v>
      </c>
      <c r="I128" s="64" t="s">
        <v>78</v>
      </c>
      <c r="J128" s="64" t="s">
        <v>79</v>
      </c>
    </row>
    <row r="129" spans="1:10" x14ac:dyDescent="0.25">
      <c r="A129" s="139">
        <v>1</v>
      </c>
      <c r="B129" s="140"/>
      <c r="C129" s="140"/>
      <c r="D129" s="141"/>
      <c r="E129" s="71">
        <v>2</v>
      </c>
      <c r="F129" s="71">
        <v>3</v>
      </c>
      <c r="G129" s="71">
        <v>4</v>
      </c>
      <c r="H129" s="71">
        <v>5</v>
      </c>
      <c r="I129" s="71">
        <v>6</v>
      </c>
      <c r="J129" s="71">
        <v>7</v>
      </c>
    </row>
    <row r="130" spans="1:10" s="16" customFormat="1" x14ac:dyDescent="0.25">
      <c r="A130" s="20">
        <v>8</v>
      </c>
      <c r="B130" s="20"/>
      <c r="C130" s="20"/>
      <c r="D130" s="20" t="s">
        <v>14</v>
      </c>
      <c r="E130" s="21">
        <f t="shared" ref="E130:H131" si="10">SUM(E131)</f>
        <v>0</v>
      </c>
      <c r="F130" s="21">
        <f t="shared" si="10"/>
        <v>0</v>
      </c>
      <c r="G130" s="21">
        <f t="shared" si="10"/>
        <v>0</v>
      </c>
      <c r="H130" s="21">
        <f t="shared" si="10"/>
        <v>0</v>
      </c>
      <c r="I130" s="21">
        <f t="shared" ref="I130:I135" si="11">IF(H130&gt;0,H130/E130*100,0)</f>
        <v>0</v>
      </c>
      <c r="J130" s="21">
        <f t="shared" ref="J130:J135" si="12">IF(H130&gt;0,H130/G130*100,0)</f>
        <v>0</v>
      </c>
    </row>
    <row r="131" spans="1:10" x14ac:dyDescent="0.25">
      <c r="A131" s="2"/>
      <c r="B131" s="3">
        <v>84</v>
      </c>
      <c r="C131" s="3"/>
      <c r="D131" s="3" t="s">
        <v>18</v>
      </c>
      <c r="E131" s="18">
        <f t="shared" si="10"/>
        <v>0</v>
      </c>
      <c r="F131" s="18">
        <f t="shared" si="10"/>
        <v>0</v>
      </c>
      <c r="G131" s="18">
        <f t="shared" si="10"/>
        <v>0</v>
      </c>
      <c r="H131" s="18">
        <f t="shared" si="10"/>
        <v>0</v>
      </c>
      <c r="I131" s="18">
        <f t="shared" si="11"/>
        <v>0</v>
      </c>
      <c r="J131" s="18">
        <f t="shared" si="12"/>
        <v>0</v>
      </c>
    </row>
    <row r="132" spans="1:10" x14ac:dyDescent="0.25">
      <c r="A132" s="33"/>
      <c r="B132" s="59"/>
      <c r="C132" s="52"/>
      <c r="D132" s="54"/>
      <c r="E132" s="62">
        <v>0</v>
      </c>
      <c r="F132" s="62">
        <v>0</v>
      </c>
      <c r="G132" s="62">
        <v>0</v>
      </c>
      <c r="H132" s="62">
        <v>0</v>
      </c>
      <c r="I132" s="53">
        <f t="shared" si="11"/>
        <v>0</v>
      </c>
      <c r="J132" s="55">
        <f t="shared" si="12"/>
        <v>0</v>
      </c>
    </row>
    <row r="133" spans="1:10" s="16" customFormat="1" x14ac:dyDescent="0.25">
      <c r="A133" s="28">
        <v>5</v>
      </c>
      <c r="B133" s="29"/>
      <c r="C133" s="29"/>
      <c r="D133" s="30" t="s">
        <v>15</v>
      </c>
      <c r="E133" s="21">
        <f t="shared" ref="E133:H134" si="13">SUM(E134)</f>
        <v>0</v>
      </c>
      <c r="F133" s="21">
        <f t="shared" si="13"/>
        <v>0</v>
      </c>
      <c r="G133" s="21">
        <f t="shared" si="13"/>
        <v>0</v>
      </c>
      <c r="H133" s="21">
        <f t="shared" si="13"/>
        <v>0</v>
      </c>
      <c r="I133" s="21">
        <f t="shared" si="11"/>
        <v>0</v>
      </c>
      <c r="J133" s="21">
        <f t="shared" si="12"/>
        <v>0</v>
      </c>
    </row>
    <row r="134" spans="1:10" x14ac:dyDescent="0.25">
      <c r="A134" s="3"/>
      <c r="B134" s="3">
        <v>54</v>
      </c>
      <c r="C134" s="3"/>
      <c r="D134" s="10" t="s">
        <v>19</v>
      </c>
      <c r="E134" s="18">
        <f t="shared" si="13"/>
        <v>0</v>
      </c>
      <c r="F134" s="18">
        <f t="shared" si="13"/>
        <v>0</v>
      </c>
      <c r="G134" s="18">
        <f t="shared" si="13"/>
        <v>0</v>
      </c>
      <c r="H134" s="18">
        <f t="shared" si="13"/>
        <v>0</v>
      </c>
      <c r="I134" s="18">
        <f t="shared" si="11"/>
        <v>0</v>
      </c>
      <c r="J134" s="18">
        <f t="shared" si="12"/>
        <v>0</v>
      </c>
    </row>
    <row r="135" spans="1:10" x14ac:dyDescent="0.25">
      <c r="A135" s="31"/>
      <c r="B135" s="61"/>
      <c r="C135" s="52"/>
      <c r="D135" s="52"/>
      <c r="E135" s="62">
        <v>0</v>
      </c>
      <c r="F135" s="62">
        <v>0</v>
      </c>
      <c r="G135" s="62">
        <v>0</v>
      </c>
      <c r="H135" s="62">
        <v>0</v>
      </c>
      <c r="I135" s="53">
        <f t="shared" si="11"/>
        <v>0</v>
      </c>
      <c r="J135" s="55">
        <f t="shared" si="12"/>
        <v>0</v>
      </c>
    </row>
    <row r="139" spans="1:10" ht="15.75" x14ac:dyDescent="0.25">
      <c r="A139" s="96"/>
      <c r="D139" s="105"/>
      <c r="E139" s="102"/>
    </row>
    <row r="140" spans="1:10" ht="15.75" x14ac:dyDescent="0.25">
      <c r="A140" s="96"/>
      <c r="D140" s="103"/>
      <c r="E140" s="102"/>
      <c r="J140" s="96"/>
    </row>
    <row r="141" spans="1:10" ht="15.75" x14ac:dyDescent="0.25">
      <c r="A141" s="96"/>
      <c r="D141" s="104"/>
    </row>
    <row r="142" spans="1:10" ht="15.75" x14ac:dyDescent="0.25">
      <c r="A142" s="96"/>
      <c r="D142" s="104"/>
    </row>
    <row r="143" spans="1:10" ht="15.75" x14ac:dyDescent="0.25">
      <c r="D143" s="97"/>
    </row>
    <row r="144" spans="1:10" x14ac:dyDescent="0.25">
      <c r="D144" s="98"/>
    </row>
    <row r="145" spans="4:10" ht="15.75" x14ac:dyDescent="0.25">
      <c r="J145" s="97"/>
    </row>
    <row r="146" spans="4:10" ht="15.75" x14ac:dyDescent="0.25">
      <c r="D146" s="97"/>
    </row>
    <row r="147" spans="4:10" ht="15.75" x14ac:dyDescent="0.25">
      <c r="J147" s="97"/>
    </row>
    <row r="148" spans="4:10" ht="15.75" x14ac:dyDescent="0.25">
      <c r="D148" s="97"/>
    </row>
    <row r="149" spans="4:10" ht="15.75" x14ac:dyDescent="0.25">
      <c r="D149" s="97"/>
    </row>
    <row r="150" spans="4:10" x14ac:dyDescent="0.25">
      <c r="D150" s="99"/>
    </row>
    <row r="151" spans="4:10" ht="15.75" x14ac:dyDescent="0.25">
      <c r="D151" s="100"/>
    </row>
    <row r="152" spans="4:10" ht="15.75" x14ac:dyDescent="0.25">
      <c r="D152" s="100"/>
    </row>
    <row r="153" spans="4:10" x14ac:dyDescent="0.25">
      <c r="D153" s="101"/>
    </row>
    <row r="154" spans="4:10" x14ac:dyDescent="0.25">
      <c r="J154" s="101"/>
    </row>
  </sheetData>
  <mergeCells count="25">
    <mergeCell ref="A14:D14"/>
    <mergeCell ref="A52:D52"/>
    <mergeCell ref="A32:D32"/>
    <mergeCell ref="A24:D24"/>
    <mergeCell ref="A129:D129"/>
    <mergeCell ref="A18:D18"/>
    <mergeCell ref="A25:D25"/>
    <mergeCell ref="A26:D26"/>
    <mergeCell ref="A27:D27"/>
    <mergeCell ref="A7:J7"/>
    <mergeCell ref="D119:J119"/>
    <mergeCell ref="A127:J127"/>
    <mergeCell ref="A29:J29"/>
    <mergeCell ref="A30:J30"/>
    <mergeCell ref="A50:J50"/>
    <mergeCell ref="A19:D19"/>
    <mergeCell ref="A12:J12"/>
    <mergeCell ref="A22:J22"/>
    <mergeCell ref="A9:J9"/>
    <mergeCell ref="A11:J11"/>
    <mergeCell ref="A15:D15"/>
    <mergeCell ref="A16:D16"/>
    <mergeCell ref="A17:D17"/>
    <mergeCell ref="A20:D20"/>
    <mergeCell ref="A21:D21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83" orientation="landscape" r:id="rId1"/>
  <rowBreaks count="3" manualBreakCount="3">
    <brk id="28" max="8" man="1"/>
    <brk id="69" max="8" man="1"/>
    <brk id="1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Izvršenje 1-12 2025</vt:lpstr>
      <vt:lpstr>'Izvršenje 1-12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Snješko</cp:lastModifiedBy>
  <cp:lastPrinted>2025-07-09T05:46:33Z</cp:lastPrinted>
  <dcterms:created xsi:type="dcterms:W3CDTF">2022-08-12T12:51:27Z</dcterms:created>
  <dcterms:modified xsi:type="dcterms:W3CDTF">2026-02-26T10:00:04Z</dcterms:modified>
</cp:coreProperties>
</file>