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nješko\Desktop\Izvršenje financijskog plana\Izvršenje financijskog plana 1-6-2026\"/>
    </mc:Choice>
  </mc:AlternateContent>
  <xr:revisionPtr revIDLastSave="0" documentId="13_ncr:1_{E10EFC07-4E7E-4479-AC60-5059214D3EF6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Izvršenje 1-6 2026" sheetId="1" r:id="rId1"/>
  </sheets>
  <definedNames>
    <definedName name="_xlnm.Print_Area" localSheetId="0">'Izvršenje 1-6 2026'!$A$1:$J$70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9" i="1" l="1"/>
  <c r="H18" i="1" l="1"/>
  <c r="J33" i="1" l="1"/>
  <c r="I33" i="1"/>
  <c r="H33" i="1"/>
  <c r="E33" i="1"/>
  <c r="H43" i="1"/>
  <c r="H45" i="1"/>
  <c r="H104" i="1"/>
  <c r="E112" i="1"/>
  <c r="I62" i="1" l="1"/>
  <c r="J62" i="1"/>
  <c r="I63" i="1"/>
  <c r="J115" i="1"/>
  <c r="I115" i="1"/>
  <c r="J107" i="1"/>
  <c r="I107" i="1"/>
  <c r="J103" i="1"/>
  <c r="I103" i="1"/>
  <c r="J101" i="1"/>
  <c r="I101" i="1"/>
  <c r="J98" i="1"/>
  <c r="I98" i="1"/>
  <c r="J97" i="1"/>
  <c r="I97" i="1"/>
  <c r="J96" i="1"/>
  <c r="I96" i="1"/>
  <c r="J95" i="1"/>
  <c r="I95" i="1"/>
  <c r="J94" i="1"/>
  <c r="I94" i="1"/>
  <c r="J92" i="1"/>
  <c r="I92" i="1"/>
  <c r="J91" i="1"/>
  <c r="J86" i="1"/>
  <c r="I86" i="1"/>
  <c r="J85" i="1"/>
  <c r="I85" i="1"/>
  <c r="J84" i="1"/>
  <c r="I84" i="1"/>
  <c r="J83" i="1"/>
  <c r="I83" i="1"/>
  <c r="J81" i="1"/>
  <c r="I81" i="1"/>
  <c r="J80" i="1"/>
  <c r="J79" i="1"/>
  <c r="I79" i="1"/>
  <c r="J78" i="1"/>
  <c r="I78" i="1"/>
  <c r="J76" i="1"/>
  <c r="I76" i="1"/>
  <c r="J75" i="1"/>
  <c r="I75" i="1"/>
  <c r="J74" i="1"/>
  <c r="J73" i="1"/>
  <c r="I73" i="1"/>
  <c r="J72" i="1"/>
  <c r="I72" i="1"/>
  <c r="J71" i="1"/>
  <c r="I71" i="1"/>
  <c r="J69" i="1"/>
  <c r="I69" i="1"/>
  <c r="J68" i="1"/>
  <c r="J67" i="1"/>
  <c r="I67" i="1"/>
  <c r="J66" i="1"/>
  <c r="I66" i="1"/>
  <c r="J61" i="1"/>
  <c r="I61" i="1"/>
  <c r="J60" i="1"/>
  <c r="I60" i="1"/>
  <c r="J59" i="1"/>
  <c r="I59" i="1"/>
  <c r="J58" i="1"/>
  <c r="I58" i="1"/>
  <c r="E130" i="1" l="1"/>
  <c r="E129" i="1" s="1"/>
  <c r="F130" i="1"/>
  <c r="F129" i="1" s="1"/>
  <c r="G130" i="1"/>
  <c r="G129" i="1" s="1"/>
  <c r="H130" i="1"/>
  <c r="I130" i="1" s="1"/>
  <c r="I131" i="1"/>
  <c r="J131" i="1"/>
  <c r="E133" i="1"/>
  <c r="E132" i="1" s="1"/>
  <c r="F133" i="1"/>
  <c r="F132" i="1" s="1"/>
  <c r="G133" i="1"/>
  <c r="G132" i="1" s="1"/>
  <c r="H133" i="1"/>
  <c r="I133" i="1" s="1"/>
  <c r="I134" i="1"/>
  <c r="J134" i="1"/>
  <c r="E57" i="1"/>
  <c r="F57" i="1"/>
  <c r="G57" i="1"/>
  <c r="H57" i="1"/>
  <c r="J57" i="1" s="1"/>
  <c r="E65" i="1"/>
  <c r="F65" i="1"/>
  <c r="G65" i="1"/>
  <c r="H65" i="1"/>
  <c r="E70" i="1"/>
  <c r="F70" i="1"/>
  <c r="G70" i="1"/>
  <c r="H70" i="1"/>
  <c r="E77" i="1"/>
  <c r="F77" i="1"/>
  <c r="G77" i="1"/>
  <c r="H77" i="1"/>
  <c r="E87" i="1"/>
  <c r="F87" i="1"/>
  <c r="G87" i="1"/>
  <c r="H87" i="1"/>
  <c r="E89" i="1"/>
  <c r="F89" i="1"/>
  <c r="G89" i="1"/>
  <c r="H89" i="1"/>
  <c r="E100" i="1"/>
  <c r="F100" i="1"/>
  <c r="G100" i="1"/>
  <c r="H100" i="1"/>
  <c r="I15" i="1"/>
  <c r="J15" i="1"/>
  <c r="I16" i="1"/>
  <c r="J16" i="1"/>
  <c r="I17" i="1"/>
  <c r="J17" i="1"/>
  <c r="E18" i="1"/>
  <c r="E124" i="1" s="1"/>
  <c r="E123" i="1" s="1"/>
  <c r="E122" i="1" s="1"/>
  <c r="E121" i="1" s="1"/>
  <c r="I19" i="1"/>
  <c r="J19" i="1"/>
  <c r="I20" i="1"/>
  <c r="J20" i="1"/>
  <c r="F21" i="1"/>
  <c r="G21" i="1"/>
  <c r="I25" i="1"/>
  <c r="J25" i="1"/>
  <c r="I26" i="1"/>
  <c r="J26" i="1"/>
  <c r="I27" i="1"/>
  <c r="J27" i="1"/>
  <c r="I34" i="1"/>
  <c r="I35" i="1"/>
  <c r="E36" i="1"/>
  <c r="H36" i="1"/>
  <c r="F37" i="1"/>
  <c r="G37" i="1"/>
  <c r="H37" i="1"/>
  <c r="I37" i="1" s="1"/>
  <c r="I38" i="1"/>
  <c r="J38" i="1"/>
  <c r="F39" i="1"/>
  <c r="G39" i="1"/>
  <c r="H39" i="1"/>
  <c r="I39" i="1" s="1"/>
  <c r="I43" i="1"/>
  <c r="J43" i="1"/>
  <c r="F44" i="1"/>
  <c r="F45" i="1" s="1"/>
  <c r="G44" i="1"/>
  <c r="G45" i="1" s="1"/>
  <c r="J45" i="1" s="1"/>
  <c r="I44" i="1"/>
  <c r="I45" i="1"/>
  <c r="I46" i="1"/>
  <c r="J46" i="1"/>
  <c r="F47" i="1"/>
  <c r="F48" i="1" s="1"/>
  <c r="G47" i="1"/>
  <c r="J47" i="1" s="1"/>
  <c r="I47" i="1"/>
  <c r="I48" i="1"/>
  <c r="F124" i="1"/>
  <c r="F123" i="1" s="1"/>
  <c r="F122" i="1" s="1"/>
  <c r="F121" i="1" s="1"/>
  <c r="G124" i="1"/>
  <c r="G123" i="1" s="1"/>
  <c r="G122" i="1" s="1"/>
  <c r="G121" i="1" s="1"/>
  <c r="F105" i="1"/>
  <c r="F104" i="1" s="1"/>
  <c r="H105" i="1"/>
  <c r="E106" i="1"/>
  <c r="F106" i="1"/>
  <c r="G106" i="1"/>
  <c r="J70" i="1" l="1"/>
  <c r="I70" i="1"/>
  <c r="I57" i="1"/>
  <c r="J89" i="1"/>
  <c r="I89" i="1"/>
  <c r="J77" i="1"/>
  <c r="I77" i="1"/>
  <c r="J65" i="1"/>
  <c r="I65" i="1"/>
  <c r="E105" i="1"/>
  <c r="E104" i="1" s="1"/>
  <c r="I106" i="1"/>
  <c r="G105" i="1"/>
  <c r="G104" i="1" s="1"/>
  <c r="J106" i="1"/>
  <c r="J100" i="1"/>
  <c r="I100" i="1"/>
  <c r="J44" i="1"/>
  <c r="I18" i="1"/>
  <c r="E64" i="1"/>
  <c r="E56" i="1" s="1"/>
  <c r="G64" i="1"/>
  <c r="G56" i="1" s="1"/>
  <c r="H64" i="1"/>
  <c r="F64" i="1"/>
  <c r="F56" i="1" s="1"/>
  <c r="F55" i="1" s="1"/>
  <c r="J130" i="1"/>
  <c r="H129" i="1"/>
  <c r="J133" i="1"/>
  <c r="H132" i="1"/>
  <c r="E21" i="1"/>
  <c r="J37" i="1"/>
  <c r="I36" i="1"/>
  <c r="G48" i="1"/>
  <c r="H21" i="1"/>
  <c r="I21" i="1" s="1"/>
  <c r="J18" i="1"/>
  <c r="G55" i="1" l="1"/>
  <c r="I105" i="1"/>
  <c r="J105" i="1"/>
  <c r="H56" i="1"/>
  <c r="J64" i="1"/>
  <c r="I64" i="1"/>
  <c r="J104" i="1"/>
  <c r="I104" i="1"/>
  <c r="I129" i="1"/>
  <c r="J129" i="1"/>
  <c r="I132" i="1"/>
  <c r="J132" i="1"/>
  <c r="J56" i="1" l="1"/>
  <c r="H55" i="1"/>
  <c r="H121" i="1" s="1"/>
  <c r="H122" i="1" s="1"/>
  <c r="H123" i="1" s="1"/>
  <c r="H124" i="1" s="1"/>
  <c r="I56" i="1"/>
  <c r="I123" i="1"/>
  <c r="J123" i="1"/>
  <c r="I124" i="1" l="1"/>
  <c r="J124" i="1"/>
  <c r="J55" i="1"/>
  <c r="I55" i="1"/>
  <c r="J122" i="1"/>
  <c r="I122" i="1"/>
  <c r="I121" i="1" l="1"/>
  <c r="J121" i="1"/>
</calcChain>
</file>

<file path=xl/sharedStrings.xml><?xml version="1.0" encoding="utf-8"?>
<sst xmlns="http://schemas.openxmlformats.org/spreadsheetml/2006/main" count="156" uniqueCount="106">
  <si>
    <t>PRIHODI POSLOVANJA</t>
  </si>
  <si>
    <t>RASHODI ZA NABAVU NEFINANCIJSKE IMOVINE</t>
  </si>
  <si>
    <t>PRIMICI OD FINANCIJSKE IMOVINE I ZADUŽIVANJA</t>
  </si>
  <si>
    <t>IZDACI ZA FINANCIJSKU IMOVINU I OTPLATE ZAJMOVA</t>
  </si>
  <si>
    <t>NETO FINANCIRANJE</t>
  </si>
  <si>
    <t xml:space="preserve">A. RAČUN PRIHODA I RASHODA </t>
  </si>
  <si>
    <t>Razred</t>
  </si>
  <si>
    <t>Skupina</t>
  </si>
  <si>
    <t>Izvor</t>
  </si>
  <si>
    <t>RASHODI POSLOVANJA</t>
  </si>
  <si>
    <t>Rashodi za zaposlene</t>
  </si>
  <si>
    <t>RASHODI PREMA FUNKCIJSKOJ KLASIFIKACIJI</t>
  </si>
  <si>
    <t>UKUPNI RASHODI</t>
  </si>
  <si>
    <t>B. RAČUN FINANCIRANJA</t>
  </si>
  <si>
    <t>Primici od financijske imovine i zaduživanja</t>
  </si>
  <si>
    <t>Izdaci za financijsku imovinu i otplate zajmova</t>
  </si>
  <si>
    <t>I. OPĆI DIO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</si>
  <si>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</si>
  <si>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</si>
  <si>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</si>
  <si>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</si>
  <si>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</si>
  <si>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Rashodi za nabavu proizvedene dugotrajne imovine</t>
  </si>
  <si>
    <t>Financijski rashodi</t>
  </si>
  <si>
    <t>Prihodi od upravnih i administrativnih pristojbi-participacija roditelja</t>
  </si>
  <si>
    <t>Plaće za redovan rad - bruto</t>
  </si>
  <si>
    <t>Ostali rashodi za zaposlene - nagrade, darovi, regres, ostalo</t>
  </si>
  <si>
    <t>Doprinos za obvezno zdravstveno osiguranje</t>
  </si>
  <si>
    <t>Naknade troškova zaposlenima</t>
  </si>
  <si>
    <t>Naknade za prijevoz,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</si>
  <si>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</si>
  <si>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</si>
  <si>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</si>
  <si>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</si>
  <si>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</si>
  <si>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</si>
  <si>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</si>
  <si>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</si>
  <si>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</si>
  <si>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</si>
  <si>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</si>
  <si>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Zakupnine i najamnine</t>
  </si>
  <si>
    <t>Zdravstvene i veterinarske usluge</t>
  </si>
  <si>
    <t>Računalne usluge</t>
  </si>
  <si>
    <t>Naknade troškova osobama izvan radnog odnosa</t>
  </si>
  <si>
    <t>Ostali nespomenuti rashodi poslovanja</t>
  </si>
  <si>
    <t>Premije osiguranja</t>
  </si>
  <si>
    <t>Reprezentacija</t>
  </si>
  <si>
    <t>Članarine i norme</t>
  </si>
  <si>
    <t>Pristojbe i naknade</t>
  </si>
  <si>
    <t>Opći prihodi i primici - prihodi od nadležnog proračuna</t>
  </si>
  <si>
    <t>Postrojenja i oprema</t>
  </si>
  <si>
    <t>Uredska oprema i namještaj</t>
  </si>
  <si>
    <t>Komunikacijska oprema</t>
  </si>
  <si>
    <t>Oprema za održavanje i zaštitu</t>
  </si>
  <si>
    <t>Sportska i glazbena oprema</t>
  </si>
  <si>
    <t>Uređaji, strojevi i oprema za ostale namjene</t>
  </si>
  <si>
    <t>Upravno vijeće</t>
  </si>
  <si>
    <t>Ostali nespomenuti prihodi</t>
  </si>
  <si>
    <t>Prihodi iz nadležnog proračuna za financiranje rashoda poslovanja</t>
  </si>
  <si>
    <t>0911   Predškolsko obrazovanje</t>
  </si>
  <si>
    <t>091    Predškolsko i osnovno obrazovanje</t>
  </si>
  <si>
    <t>09   Obrazovanje</t>
  </si>
  <si>
    <t>OdjeljakIzvor</t>
  </si>
  <si>
    <t>Odjeljak Izvor</t>
  </si>
  <si>
    <t xml:space="preserve">PRIHODI UKUPNO               </t>
  </si>
  <si>
    <t xml:space="preserve">PRIHODI POSLOVANJA     </t>
  </si>
  <si>
    <t xml:space="preserve">PRIHODI OD PRODAJE NEFINANCIJSKE IMOVINE   </t>
  </si>
  <si>
    <t xml:space="preserve">RASHODI  POSLOVANJA     </t>
  </si>
  <si>
    <t xml:space="preserve">RASHODI ZA NABAVU NEFINANCIJSKE IMOVINE </t>
  </si>
  <si>
    <t xml:space="preserve">RAZLIKA - VIŠAK / MANJAK  </t>
  </si>
  <si>
    <t>Naknade za rad predstavničkih i izvršnih tijela, povjerenstava i sl.</t>
  </si>
  <si>
    <t>Skupina Podskupina</t>
  </si>
  <si>
    <t>BROJČANA OZNAKA I NAZIV FUNKCIJSKE KLASIFIKACIJE</t>
  </si>
  <si>
    <t>Naziv računa primitaka i izdataka</t>
  </si>
  <si>
    <t>Naziv računa prihoda i izvora financiranja</t>
  </si>
  <si>
    <t>Naziv računa rashoda i izvora financiranja</t>
  </si>
  <si>
    <t>Prihodi iz nadležnog proračuna i od HZZO-a temeljem ugovora</t>
  </si>
  <si>
    <t>Indeks       5/2</t>
  </si>
  <si>
    <t>Indeks 5/4</t>
  </si>
  <si>
    <t xml:space="preserve">RASHODI UKUPNO             </t>
  </si>
  <si>
    <t>Vlastiti prihodi</t>
  </si>
  <si>
    <t>Ostali prihodi</t>
  </si>
  <si>
    <t>Službena putovanja (dnevnice)</t>
  </si>
  <si>
    <t>Energija (peleti i električna energija)</t>
  </si>
  <si>
    <t>Komunalne usluge (voda i odvoz smeća)</t>
  </si>
  <si>
    <t>Bankarske usluge i usluge platnog prometa i ostali financijski rashodi</t>
  </si>
  <si>
    <t>DJEČJI VRTIĆ ''Snješko''</t>
  </si>
  <si>
    <t>Ivana Mažuranića 20A, Ravna Gora</t>
  </si>
  <si>
    <t xml:space="preserve">     </t>
  </si>
  <si>
    <t>Prihodi od donacija</t>
  </si>
  <si>
    <t>Tekuće donacije</t>
  </si>
  <si>
    <t>Prihodi od zakupa i iznajmljivanja imovine</t>
  </si>
  <si>
    <t>Prihodi od imovine</t>
  </si>
  <si>
    <t>POLUGODIŠNJI IZVJEŠTAJ O IZVRŠENJU FINANCIJSKOG PLANA DJEČJEG VRTIĆA "SNJEŠKO" ZA 2026.</t>
  </si>
  <si>
    <t>Izvršenje       1-6/2025</t>
  </si>
  <si>
    <t>Izvorni plan za 2026.</t>
  </si>
  <si>
    <t>Tekući plan za 2026.</t>
  </si>
  <si>
    <t>Izvršenje        1-6/2026</t>
  </si>
  <si>
    <t>RASHODI UKUPNO</t>
  </si>
  <si>
    <t>Ostale naknade troškova zaposlenicima (putni nalozi i locco vožnja)</t>
  </si>
  <si>
    <t>Intelektualne i osobne usluge (ugovori od djelu)</t>
  </si>
  <si>
    <t>Ostale usluge (čišćenje, nespomenute usluge, zaštita na radu)</t>
  </si>
  <si>
    <t>Prihodi od iznajmljivanja imovine</t>
  </si>
  <si>
    <t>Rashodi za dodatna ulaganja na nefinancijskoj imovini</t>
  </si>
  <si>
    <t>Dodatna ulaganja na građevinskim objektima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</si>
</sst>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/>
    </xf>
    <xf numFmtId="0" fontId="1" fillId="0" borderId="0" xfId="0" quotePrefix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/>
    <xf numFmtId="0" fontId="8" fillId="2" borderId="3" xfId="0" applyNumberFormat="1" applyFont="1" applyFill="1" applyBorder="1" applyAlignment="1" applyProtection="1">
      <alignment vertical="center" wrapText="1"/>
    </xf>
    <xf numFmtId="0" fontId="6" fillId="2" borderId="3" xfId="0" applyNumberFormat="1" applyFont="1" applyFill="1" applyBorder="1" applyAlignment="1" applyProtection="1">
      <alignment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3" fontId="2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 applyProtection="1">
      <alignment horizontal="right" wrapText="1"/>
    </xf>
    <xf numFmtId="0" fontId="11" fillId="0" borderId="0" xfId="0" applyFont="1"/>
    <xf numFmtId="0" fontId="0" fillId="0" borderId="0" xfId="0" applyFont="1"/>
    <xf numFmtId="0" fontId="12" fillId="2" borderId="3" xfId="0" quotePrefix="1" applyFont="1" applyFill="1" applyBorder="1" applyAlignment="1">
      <alignment horizontal="left" vertical="center"/>
    </xf>
    <xf numFmtId="4" fontId="2" fillId="2" borderId="4" xfId="0" applyNumberFormat="1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0" fontId="13" fillId="2" borderId="3" xfId="0" applyNumberFormat="1" applyFont="1" applyFill="1" applyBorder="1" applyAlignment="1" applyProtection="1">
      <alignment horizontal="left" vertical="center" wrapText="1"/>
    </xf>
    <xf numFmtId="4" fontId="14" fillId="2" borderId="4" xfId="0" applyNumberFormat="1" applyFont="1" applyFill="1" applyBorder="1" applyAlignment="1">
      <alignment horizontal="right"/>
    </xf>
    <xf numFmtId="4" fontId="5" fillId="3" borderId="3" xfId="0" applyNumberFormat="1" applyFont="1" applyFill="1" applyBorder="1" applyAlignment="1">
      <alignment horizontal="right"/>
    </xf>
    <xf numFmtId="4" fontId="5" fillId="0" borderId="3" xfId="0" applyNumberFormat="1" applyFont="1" applyBorder="1" applyAlignment="1">
      <alignment horizontal="right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15" fillId="0" borderId="0" xfId="0" applyFont="1"/>
    <xf numFmtId="0" fontId="10" fillId="0" borderId="0" xfId="0" applyFont="1"/>
    <xf numFmtId="0" fontId="13" fillId="2" borderId="3" xfId="0" applyFont="1" applyFill="1" applyBorder="1" applyAlignment="1">
      <alignment horizontal="left" vertical="center"/>
    </xf>
    <xf numFmtId="0" fontId="13" fillId="2" borderId="3" xfId="0" applyNumberFormat="1" applyFont="1" applyFill="1" applyBorder="1" applyAlignment="1" applyProtection="1">
      <alignment horizontal="left" vertical="center"/>
    </xf>
    <xf numFmtId="0" fontId="13" fillId="2" borderId="3" xfId="0" applyNumberFormat="1" applyFont="1" applyFill="1" applyBorder="1" applyAlignment="1" applyProtection="1">
      <alignment vertical="center" wrapText="1"/>
    </xf>
    <xf numFmtId="0" fontId="6" fillId="3" borderId="3" xfId="0" applyNumberFormat="1" applyFont="1" applyFill="1" applyBorder="1" applyAlignment="1" applyProtection="1">
      <alignment horizontal="left" vertical="center" wrapText="1"/>
    </xf>
    <xf numFmtId="0" fontId="7" fillId="3" borderId="3" xfId="0" applyNumberFormat="1" applyFont="1" applyFill="1" applyBorder="1" applyAlignment="1" applyProtection="1">
      <alignment horizontal="left" vertical="center" wrapText="1"/>
    </xf>
    <xf numFmtId="0" fontId="6" fillId="3" borderId="3" xfId="0" quotePrefix="1" applyFont="1" applyFill="1" applyBorder="1" applyAlignment="1">
      <alignment horizontal="left" vertical="center"/>
    </xf>
    <xf numFmtId="0" fontId="6" fillId="2" borderId="0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13" fillId="2" borderId="6" xfId="0" applyNumberFormat="1" applyFont="1" applyFill="1" applyBorder="1" applyAlignment="1" applyProtection="1">
      <alignment horizontal="left" vertical="center"/>
    </xf>
    <xf numFmtId="4" fontId="14" fillId="2" borderId="7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 applyProtection="1">
      <alignment horizontal="left" vertical="center" wrapText="1" indent="1"/>
    </xf>
    <xf numFmtId="4" fontId="14" fillId="0" borderId="3" xfId="0" applyNumberFormat="1" applyFont="1" applyFill="1" applyBorder="1" applyAlignment="1">
      <alignment horizontal="right"/>
    </xf>
    <xf numFmtId="4" fontId="14" fillId="0" borderId="3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6" fillId="2" borderId="3" xfId="0" quotePrefix="1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left" vertical="center" wrapText="1"/>
    </xf>
    <xf numFmtId="0" fontId="2" fillId="2" borderId="4" xfId="0" applyNumberFormat="1" applyFont="1" applyFill="1" applyBorder="1" applyAlignment="1" applyProtection="1">
      <alignment horizontal="left" vertical="center" wrapText="1" indent="1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0" fontId="2" fillId="2" borderId="3" xfId="0" applyNumberFormat="1" applyFont="1" applyFill="1" applyBorder="1" applyAlignment="1" applyProtection="1">
      <alignment horizontal="left" vertical="center" wrapText="1" indent="1"/>
    </xf>
    <xf numFmtId="0" fontId="16" fillId="2" borderId="4" xfId="0" applyFont="1" applyFill="1" applyBorder="1"/>
    <xf numFmtId="0" fontId="16" fillId="2" borderId="3" xfId="0" applyFont="1" applyFill="1" applyBorder="1"/>
    <xf numFmtId="0" fontId="13" fillId="2" borderId="3" xfId="0" applyNumberFormat="1" applyFont="1" applyFill="1" applyBorder="1" applyAlignment="1" applyProtection="1">
      <alignment horizontal="center" vertical="center" wrapText="1"/>
    </xf>
    <xf numFmtId="0" fontId="19" fillId="3" borderId="3" xfId="0" quotePrefix="1" applyFont="1" applyFill="1" applyBorder="1" applyAlignment="1">
      <alignment horizontal="left" vertical="center"/>
    </xf>
    <xf numFmtId="4" fontId="19" fillId="3" borderId="3" xfId="0" applyNumberFormat="1" applyFont="1" applyFill="1" applyBorder="1" applyAlignment="1">
      <alignment horizontal="right"/>
    </xf>
    <xf numFmtId="0" fontId="19" fillId="3" borderId="3" xfId="0" quotePrefix="1" applyFont="1" applyFill="1" applyBorder="1" applyAlignment="1">
      <alignment horizontal="left" vertical="center" wrapText="1"/>
    </xf>
    <xf numFmtId="4" fontId="19" fillId="3" borderId="4" xfId="0" applyNumberFormat="1" applyFont="1" applyFill="1" applyBorder="1" applyAlignment="1">
      <alignment horizontal="right"/>
    </xf>
    <xf numFmtId="0" fontId="20" fillId="2" borderId="3" xfId="0" applyNumberFormat="1" applyFont="1" applyFill="1" applyBorder="1" applyAlignment="1" applyProtection="1">
      <alignment horizontal="left" vertical="center" wrapText="1"/>
    </xf>
    <xf numFmtId="0" fontId="20" fillId="2" borderId="3" xfId="0" quotePrefix="1" applyFont="1" applyFill="1" applyBorder="1" applyAlignment="1">
      <alignment horizontal="left" vertical="center" wrapText="1"/>
    </xf>
    <xf numFmtId="0" fontId="19" fillId="3" borderId="3" xfId="0" applyNumberFormat="1" applyFont="1" applyFill="1" applyBorder="1" applyAlignment="1" applyProtection="1">
      <alignment horizontal="left" vertical="center" wrapText="1"/>
    </xf>
    <xf numFmtId="0" fontId="21" fillId="3" borderId="3" xfId="0" quotePrefix="1" applyFont="1" applyFill="1" applyBorder="1" applyAlignment="1">
      <alignment horizontal="left" vertical="center"/>
    </xf>
    <xf numFmtId="4" fontId="21" fillId="3" borderId="4" xfId="0" applyNumberFormat="1" applyFont="1" applyFill="1" applyBorder="1" applyAlignment="1">
      <alignment horizontal="right"/>
    </xf>
    <xf numFmtId="0" fontId="21" fillId="3" borderId="3" xfId="0" applyNumberFormat="1" applyFont="1" applyFill="1" applyBorder="1" applyAlignment="1" applyProtection="1">
      <alignment horizontal="left" vertical="center" wrapText="1"/>
    </xf>
    <xf numFmtId="4" fontId="21" fillId="3" borderId="3" xfId="0" applyNumberFormat="1" applyFont="1" applyFill="1" applyBorder="1" applyAlignment="1">
      <alignment horizontal="right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5" fillId="4" borderId="3" xfId="0" applyNumberFormat="1" applyFont="1" applyFill="1" applyBorder="1" applyAlignment="1" applyProtection="1">
      <alignment horizontal="center" vertical="center" wrapText="1"/>
    </xf>
    <xf numFmtId="0" fontId="17" fillId="4" borderId="4" xfId="0" applyNumberFormat="1" applyFont="1" applyFill="1" applyBorder="1" applyAlignment="1" applyProtection="1">
      <alignment horizontal="center" vertical="center" wrapText="1"/>
    </xf>
    <xf numFmtId="0" fontId="18" fillId="4" borderId="4" xfId="0" applyNumberFormat="1" applyFont="1" applyFill="1" applyBorder="1" applyAlignment="1" applyProtection="1">
      <alignment horizontal="center" vertical="center" wrapText="1"/>
    </xf>
    <xf numFmtId="0" fontId="5" fillId="4" borderId="1" xfId="0" quotePrefix="1" applyFont="1" applyFill="1" applyBorder="1" applyAlignment="1">
      <alignment horizontal="left" wrapText="1"/>
    </xf>
    <xf numFmtId="0" fontId="5" fillId="4" borderId="2" xfId="0" quotePrefix="1" applyFont="1" applyFill="1" applyBorder="1" applyAlignment="1">
      <alignment horizontal="left" wrapText="1"/>
    </xf>
    <xf numFmtId="0" fontId="5" fillId="4" borderId="2" xfId="0" quotePrefix="1" applyFont="1" applyFill="1" applyBorder="1" applyAlignment="1">
      <alignment horizontal="center" wrapText="1"/>
    </xf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2" fillId="4" borderId="4" xfId="0" applyNumberFormat="1" applyFont="1" applyFill="1" applyBorder="1" applyAlignment="1" applyProtection="1">
      <alignment horizontal="center" vertical="center" wrapText="1"/>
    </xf>
    <xf numFmtId="0" fontId="13" fillId="2" borderId="6" xfId="0" applyNumberFormat="1" applyFont="1" applyFill="1" applyBorder="1" applyAlignment="1" applyProtection="1">
      <alignment horizontal="center" vertical="center" wrapText="1"/>
    </xf>
    <xf numFmtId="4" fontId="5" fillId="3" borderId="4" xfId="0" applyNumberFormat="1" applyFont="1" applyFill="1" applyBorder="1" applyAlignment="1">
      <alignment horizontal="right"/>
    </xf>
    <xf numFmtId="0" fontId="12" fillId="2" borderId="4" xfId="0" quotePrefix="1" applyFont="1" applyFill="1" applyBorder="1" applyAlignment="1">
      <alignment horizontal="left" vertical="center"/>
    </xf>
    <xf numFmtId="0" fontId="8" fillId="2" borderId="4" xfId="0" quotePrefix="1" applyFont="1" applyFill="1" applyBorder="1" applyAlignment="1">
      <alignment horizontal="left" vertical="center"/>
    </xf>
    <xf numFmtId="0" fontId="8" fillId="2" borderId="4" xfId="0" applyNumberFormat="1" applyFont="1" applyFill="1" applyBorder="1" applyAlignment="1" applyProtection="1">
      <alignment horizontal="left" vertical="center" wrapText="1"/>
    </xf>
    <xf numFmtId="0" fontId="9" fillId="0" borderId="0" xfId="0" applyFont="1"/>
    <xf numFmtId="4" fontId="5" fillId="3" borderId="2" xfId="0" applyNumberFormat="1" applyFont="1" applyFill="1" applyBorder="1" applyAlignment="1">
      <alignment horizontal="right"/>
    </xf>
    <xf numFmtId="0" fontId="23" fillId="0" borderId="3" xfId="0" applyFont="1" applyBorder="1"/>
    <xf numFmtId="0" fontId="24" fillId="0" borderId="3" xfId="0" applyFont="1" applyBorder="1"/>
    <xf numFmtId="0" fontId="20" fillId="2" borderId="3" xfId="0" quotePrefix="1" applyFont="1" applyFill="1" applyBorder="1" applyAlignment="1">
      <alignment horizontal="left" vertical="center"/>
    </xf>
    <xf numFmtId="4" fontId="18" fillId="2" borderId="4" xfId="0" applyNumberFormat="1" applyFont="1" applyFill="1" applyBorder="1" applyAlignment="1">
      <alignment horizontal="right"/>
    </xf>
    <xf numFmtId="0" fontId="25" fillId="2" borderId="3" xfId="0" quotePrefix="1" applyFont="1" applyFill="1" applyBorder="1" applyAlignment="1">
      <alignment horizontal="left" vertical="center"/>
    </xf>
    <xf numFmtId="4" fontId="26" fillId="2" borderId="4" xfId="0" applyNumberFormat="1" applyFont="1" applyFill="1" applyBorder="1" applyAlignment="1">
      <alignment horizontal="right"/>
    </xf>
    <xf numFmtId="0" fontId="25" fillId="3" borderId="3" xfId="0" quotePrefix="1" applyFont="1" applyFill="1" applyBorder="1" applyAlignment="1">
      <alignment horizontal="left" vertical="center"/>
    </xf>
    <xf numFmtId="0" fontId="27" fillId="3" borderId="3" xfId="0" quotePrefix="1" applyFont="1" applyFill="1" applyBorder="1" applyAlignment="1">
      <alignment horizontal="left" vertical="center"/>
    </xf>
    <xf numFmtId="0" fontId="27" fillId="3" borderId="3" xfId="0" quotePrefix="1" applyFont="1" applyFill="1" applyBorder="1" applyAlignment="1">
      <alignment horizontal="left" vertical="center" wrapText="1"/>
    </xf>
    <xf numFmtId="4" fontId="27" fillId="3" borderId="3" xfId="0" applyNumberFormat="1" applyFont="1" applyFill="1" applyBorder="1" applyAlignment="1">
      <alignment horizontal="right"/>
    </xf>
    <xf numFmtId="4" fontId="27" fillId="3" borderId="4" xfId="0" applyNumberFormat="1" applyFont="1" applyFill="1" applyBorder="1" applyAlignment="1">
      <alignment horizontal="right"/>
    </xf>
    <xf numFmtId="0" fontId="25" fillId="2" borderId="3" xfId="0" applyNumberFormat="1" applyFont="1" applyFill="1" applyBorder="1" applyAlignment="1" applyProtection="1">
      <alignment horizontal="left" vertical="center" wrapText="1"/>
    </xf>
    <xf numFmtId="0" fontId="23" fillId="3" borderId="3" xfId="0" applyFont="1" applyFill="1" applyBorder="1"/>
    <xf numFmtId="0" fontId="27" fillId="3" borderId="3" xfId="0" applyFont="1" applyFill="1" applyBorder="1"/>
    <xf numFmtId="0" fontId="27" fillId="3" borderId="3" xfId="0" applyFont="1" applyFill="1" applyBorder="1" applyAlignment="1">
      <alignment horizontal="left"/>
    </xf>
    <xf numFmtId="0" fontId="23" fillId="2" borderId="0" xfId="0" applyFont="1" applyFill="1" applyBorder="1"/>
    <xf numFmtId="0" fontId="27" fillId="2" borderId="0" xfId="0" applyFont="1" applyFill="1" applyBorder="1" applyAlignment="1">
      <alignment horizontal="left"/>
    </xf>
    <xf numFmtId="0" fontId="27" fillId="2" borderId="0" xfId="0" applyFont="1" applyFill="1" applyBorder="1"/>
    <xf numFmtId="4" fontId="28" fillId="2" borderId="0" xfId="0" applyNumberFormat="1" applyFont="1" applyFill="1" applyBorder="1" applyAlignment="1">
      <alignment horizontal="right"/>
    </xf>
    <xf numFmtId="4" fontId="25" fillId="2" borderId="4" xfId="0" applyNumberFormat="1" applyFont="1" applyFill="1" applyBorder="1" applyAlignment="1">
      <alignment horizontal="right"/>
    </xf>
    <xf numFmtId="4" fontId="25" fillId="2" borderId="3" xfId="0" applyNumberFormat="1" applyFont="1" applyFill="1" applyBorder="1" applyAlignment="1">
      <alignment horizontal="right"/>
    </xf>
    <xf numFmtId="0" fontId="25" fillId="2" borderId="3" xfId="0" quotePrefix="1" applyFont="1" applyFill="1" applyBorder="1" applyAlignment="1">
      <alignment horizontal="left" vertical="center" wrapText="1"/>
    </xf>
    <xf numFmtId="0" fontId="27" fillId="2" borderId="3" xfId="0" quotePrefix="1" applyFont="1" applyFill="1" applyBorder="1" applyAlignment="1">
      <alignment horizontal="left" vertical="center"/>
    </xf>
    <xf numFmtId="0" fontId="28" fillId="2" borderId="3" xfId="0" quotePrefix="1" applyFont="1" applyFill="1" applyBorder="1" applyAlignment="1">
      <alignment horizontal="left" vertical="center"/>
    </xf>
    <xf numFmtId="4" fontId="14" fillId="3" borderId="3" xfId="0" applyNumberFormat="1" applyFont="1" applyFill="1" applyBorder="1" applyAlignment="1">
      <alignment horizontal="right"/>
    </xf>
    <xf numFmtId="4" fontId="20" fillId="2" borderId="4" xfId="0" applyNumberFormat="1" applyFont="1" applyFill="1" applyBorder="1" applyAlignment="1">
      <alignment horizontal="right"/>
    </xf>
    <xf numFmtId="4" fontId="20" fillId="2" borderId="3" xfId="0" applyNumberFormat="1" applyFont="1" applyFill="1" applyBorder="1" applyAlignment="1">
      <alignment horizontal="right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4" borderId="4" xfId="0" applyNumberFormat="1" applyFont="1" applyFill="1" applyBorder="1" applyAlignment="1" applyProtection="1">
      <alignment horizontal="center" vertical="center" wrapText="1"/>
    </xf>
    <xf numFmtId="4" fontId="6" fillId="2" borderId="4" xfId="0" applyNumberFormat="1" applyFont="1" applyFill="1" applyBorder="1" applyAlignment="1">
      <alignment horizontal="right"/>
    </xf>
    <xf numFmtId="0" fontId="27" fillId="3" borderId="3" xfId="0" applyNumberFormat="1" applyFont="1" applyFill="1" applyBorder="1" applyAlignment="1" applyProtection="1">
      <alignment horizontal="left" vertical="center" wrapText="1"/>
    </xf>
    <xf numFmtId="2" fontId="29" fillId="0" borderId="3" xfId="0" applyNumberFormat="1" applyFont="1" applyBorder="1"/>
    <xf numFmtId="2" fontId="30" fillId="0" borderId="3" xfId="0" applyNumberFormat="1" applyFont="1" applyBorder="1"/>
    <xf numFmtId="2" fontId="16" fillId="0" borderId="3" xfId="0" applyNumberFormat="1" applyFont="1" applyBorder="1"/>
    <xf numFmtId="2" fontId="19" fillId="3" borderId="3" xfId="0" applyNumberFormat="1" applyFont="1" applyFill="1" applyBorder="1"/>
    <xf numFmtId="2" fontId="21" fillId="3" borderId="3" xfId="0" applyNumberFormat="1" applyFont="1" applyFill="1" applyBorder="1"/>
    <xf numFmtId="2" fontId="6" fillId="0" borderId="3" xfId="0" applyNumberFormat="1" applyFont="1" applyBorder="1"/>
    <xf numFmtId="2" fontId="8" fillId="0" borderId="3" xfId="0" applyNumberFormat="1" applyFont="1" applyBorder="1"/>
    <xf numFmtId="2" fontId="13" fillId="0" borderId="3" xfId="0" applyNumberFormat="1" applyFont="1" applyBorder="1"/>
    <xf numFmtId="4" fontId="5" fillId="0" borderId="3" xfId="0" applyNumberFormat="1" applyFont="1" applyFill="1" applyBorder="1" applyAlignment="1">
      <alignment horizontal="right"/>
    </xf>
    <xf numFmtId="0" fontId="30" fillId="2" borderId="3" xfId="0" applyFont="1" applyFill="1" applyBorder="1"/>
    <xf numFmtId="4" fontId="8" fillId="2" borderId="4" xfId="0" applyNumberFormat="1" applyFont="1" applyFill="1" applyBorder="1" applyAlignment="1">
      <alignment horizontal="right"/>
    </xf>
    <xf numFmtId="0" fontId="31" fillId="4" borderId="4" xfId="0" applyNumberFormat="1" applyFont="1" applyFill="1" applyBorder="1" applyAlignment="1" applyProtection="1">
      <alignment horizontal="center" vertical="center" wrapText="1"/>
    </xf>
    <xf numFmtId="4" fontId="14" fillId="4" borderId="4" xfId="0" applyNumberFormat="1" applyFont="1" applyFill="1" applyBorder="1" applyAlignment="1" applyProtection="1">
      <alignment horizontal="right" vertical="center" wrapText="1"/>
    </xf>
    <xf numFmtId="2" fontId="29" fillId="5" borderId="3" xfId="0" applyNumberFormat="1" applyFont="1" applyFill="1" applyBorder="1"/>
    <xf numFmtId="4" fontId="0" fillId="0" borderId="0" xfId="0" applyNumberFormat="1" applyFont="1"/>
    <xf numFmtId="4" fontId="0" fillId="0" borderId="0" xfId="0" applyNumberFormat="1"/>
    <xf numFmtId="0" fontId="2" fillId="4" borderId="1" xfId="0" quotePrefix="1" applyFont="1" applyFill="1" applyBorder="1" applyAlignment="1">
      <alignment horizontal="center" wrapText="1"/>
    </xf>
    <xf numFmtId="0" fontId="2" fillId="4" borderId="2" xfId="0" quotePrefix="1" applyFont="1" applyFill="1" applyBorder="1" applyAlignment="1">
      <alignment horizontal="center" wrapText="1"/>
    </xf>
    <xf numFmtId="0" fontId="2" fillId="4" borderId="4" xfId="0" quotePrefix="1" applyFont="1" applyFill="1" applyBorder="1" applyAlignment="1">
      <alignment horizontal="center" wrapText="1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4" borderId="4" xfId="0" applyNumberFormat="1" applyFont="1" applyFill="1" applyBorder="1" applyAlignment="1" applyProtection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3" borderId="1" xfId="0" quotePrefix="1" applyNumberFormat="1" applyFont="1" applyFill="1" applyBorder="1" applyAlignment="1" applyProtection="1">
      <alignment horizontal="left" vertical="center" wrapText="1"/>
    </xf>
    <xf numFmtId="0" fontId="8" fillId="3" borderId="2" xfId="0" quotePrefix="1" applyNumberFormat="1" applyFont="1" applyFill="1" applyBorder="1" applyAlignment="1" applyProtection="1">
      <alignment horizontal="left" vertical="center" wrapText="1"/>
    </xf>
    <xf numFmtId="0" fontId="8" fillId="3" borderId="4" xfId="0" quotePrefix="1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13" fillId="0" borderId="1" xfId="0" quotePrefix="1" applyNumberFormat="1" applyFont="1" applyFill="1" applyBorder="1" applyAlignment="1" applyProtection="1">
      <alignment horizontal="left" vertical="center" wrapText="1"/>
    </xf>
    <xf numFmtId="0" fontId="13" fillId="0" borderId="2" xfId="0" quotePrefix="1" applyNumberFormat="1" applyFont="1" applyFill="1" applyBorder="1" applyAlignment="1" applyProtection="1">
      <alignment horizontal="left" vertical="center" wrapText="1"/>
    </xf>
    <xf numFmtId="0" fontId="13" fillId="0" borderId="4" xfId="0" quotePrefix="1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22" fillId="3" borderId="1" xfId="0" applyNumberFormat="1" applyFont="1" applyFill="1" applyBorder="1" applyAlignment="1" applyProtection="1">
      <alignment horizontal="center" vertical="center" wrapText="1"/>
    </xf>
    <xf numFmtId="0" fontId="22" fillId="3" borderId="2" xfId="0" applyNumberFormat="1" applyFont="1" applyFill="1" applyBorder="1" applyAlignment="1" applyProtection="1">
      <alignment horizontal="center" vertical="center" wrapText="1"/>
    </xf>
    <xf numFmtId="0" fontId="22" fillId="3" borderId="4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0" fontId="13" fillId="0" borderId="2" xfId="0" applyNumberFormat="1" applyFont="1" applyFill="1" applyBorder="1" applyAlignment="1" applyProtection="1">
      <alignment horizontal="left" vertical="center" wrapText="1"/>
    </xf>
    <xf numFmtId="0" fontId="13" fillId="0" borderId="4" xfId="0" applyNumberFormat="1" applyFont="1" applyFill="1" applyBorder="1" applyAlignment="1" applyProtection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/>
    </xf>
    <xf numFmtId="0" fontId="13" fillId="0" borderId="2" xfId="0" quotePrefix="1" applyFont="1" applyFill="1" applyBorder="1" applyAlignment="1">
      <alignment horizontal="left" vertical="center"/>
    </xf>
    <xf numFmtId="0" fontId="13" fillId="0" borderId="4" xfId="0" quotePrefix="1" applyFont="1" applyFill="1" applyBorder="1" applyAlignment="1">
      <alignment horizontal="left" vertical="center"/>
    </xf>
    <xf numFmtId="0" fontId="13" fillId="0" borderId="1" xfId="0" quotePrefix="1" applyFont="1" applyBorder="1" applyAlignment="1">
      <alignment horizontal="left" vertical="center"/>
    </xf>
    <xf numFmtId="0" fontId="13" fillId="0" borderId="2" xfId="0" quotePrefix="1" applyFont="1" applyBorder="1" applyAlignment="1">
      <alignment horizontal="left" vertical="center"/>
    </xf>
    <xf numFmtId="0" fontId="13" fillId="0" borderId="4" xfId="0" quotePrefix="1" applyFont="1" applyBorder="1" applyAlignment="1">
      <alignment horizontal="left" vertical="center"/>
    </xf>
    <xf numFmtId="0" fontId="22" fillId="3" borderId="1" xfId="0" quotePrefix="1" applyNumberFormat="1" applyFont="1" applyFill="1" applyBorder="1" applyAlignment="1" applyProtection="1">
      <alignment horizontal="center" vertical="center" wrapText="1"/>
    </xf>
    <xf numFmtId="0" fontId="22" fillId="3" borderId="2" xfId="0" quotePrefix="1" applyNumberFormat="1" applyFont="1" applyFill="1" applyBorder="1" applyAlignment="1" applyProtection="1">
      <alignment horizontal="center" vertical="center" wrapText="1"/>
    </xf>
    <xf numFmtId="0" fontId="22" fillId="3" borderId="4" xfId="0" quotePrefix="1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4"/>
  <sheetViews>
    <sheetView tabSelected="1" topLeftCell="A28" zoomScaleNormal="100" workbookViewId="0">
      <selection activeCell="M32" sqref="M32"/>
    </sheetView>
  </sheetViews>
  <sheetFormatPr defaultRowHeight="15" x14ac:dyDescent="0.25"/>
  <cols>
    <col min="1" max="1" width="8.42578125" customWidth="1"/>
    <col min="2" max="2" width="10.28515625" customWidth="1"/>
    <col min="3" max="3" width="11.5703125" customWidth="1"/>
    <col min="4" max="4" width="56.7109375" customWidth="1"/>
    <col min="5" max="5" width="13.5703125" customWidth="1"/>
    <col min="6" max="6" width="13.42578125" customWidth="1"/>
    <col min="7" max="7" width="12.85546875" customWidth="1"/>
    <col min="8" max="8" width="13.5703125" customWidth="1"/>
    <col min="9" max="9" width="8.42578125" customWidth="1"/>
    <col min="10" max="10" width="8.85546875" bestFit="1" customWidth="1"/>
    <col min="11" max="11" width="14.85546875" customWidth="1"/>
    <col min="12" max="13" width="10" bestFit="1" customWidth="1"/>
  </cols>
  <sheetData>
    <row r="1" spans="1:10" x14ac:dyDescent="0.25">
      <c r="A1" t="s">
        <v>87</v>
      </c>
    </row>
    <row r="2" spans="1:10" x14ac:dyDescent="0.25">
      <c r="A2" t="s">
        <v>88</v>
      </c>
    </row>
    <row r="3" spans="1:10" x14ac:dyDescent="0.25">
      <c r="A3" t="s">
        <v>57</v>
      </c>
    </row>
    <row r="6" spans="1:10" x14ac:dyDescent="0.25">
      <c r="B6" t="s">
        <v>89</v>
      </c>
    </row>
    <row r="7" spans="1:10" ht="48" customHeight="1" x14ac:dyDescent="0.25">
      <c r="A7" s="142"/>
      <c r="B7" s="142"/>
      <c r="C7" s="142"/>
      <c r="D7" s="142"/>
      <c r="E7" s="142"/>
      <c r="F7" s="142"/>
      <c r="G7" s="142"/>
      <c r="H7" s="142"/>
      <c r="I7" s="142"/>
      <c r="J7" s="142"/>
    </row>
    <row r="8" spans="1:10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</row>
    <row r="9" spans="1:10" ht="15.75" x14ac:dyDescent="0.25">
      <c r="A9" s="140" t="s">
        <v>94</v>
      </c>
      <c r="B9" s="140"/>
      <c r="C9" s="140"/>
      <c r="D9" s="140"/>
      <c r="E9" s="140"/>
      <c r="F9" s="140"/>
      <c r="G9" s="140"/>
      <c r="H9" s="140"/>
      <c r="I9" s="140"/>
      <c r="J9" s="140"/>
    </row>
    <row r="10" spans="1:10" ht="18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5.75" x14ac:dyDescent="0.25">
      <c r="A11" s="140" t="s">
        <v>16</v>
      </c>
      <c r="B11" s="140"/>
      <c r="C11" s="140"/>
      <c r="D11" s="140"/>
      <c r="E11" s="140"/>
      <c r="F11" s="140"/>
      <c r="G11" s="140"/>
      <c r="H11" s="140"/>
      <c r="I11" s="140"/>
      <c r="J11" s="140"/>
    </row>
    <row r="12" spans="1:10" ht="18" customHeight="1" x14ac:dyDescent="0.25">
      <c r="A12" s="143" t="s">
        <v>20</v>
      </c>
      <c r="B12" s="143"/>
      <c r="C12" s="143"/>
      <c r="D12" s="143"/>
      <c r="E12" s="143"/>
      <c r="F12" s="143"/>
      <c r="G12" s="143"/>
      <c r="H12" s="143"/>
      <c r="I12" s="143"/>
      <c r="J12" s="143"/>
    </row>
    <row r="13" spans="1:10" ht="25.5" x14ac:dyDescent="0.25">
      <c r="A13" s="65"/>
      <c r="B13" s="66"/>
      <c r="C13" s="66"/>
      <c r="D13" s="67"/>
      <c r="E13" s="62" t="s">
        <v>95</v>
      </c>
      <c r="F13" s="62" t="s">
        <v>96</v>
      </c>
      <c r="G13" s="62" t="s">
        <v>97</v>
      </c>
      <c r="H13" s="62" t="s">
        <v>98</v>
      </c>
      <c r="I13" s="62" t="s">
        <v>78</v>
      </c>
      <c r="J13" s="62" t="s">
        <v>79</v>
      </c>
    </row>
    <row r="14" spans="1:10" x14ac:dyDescent="0.25">
      <c r="A14" s="125">
        <v>1</v>
      </c>
      <c r="B14" s="126"/>
      <c r="C14" s="126"/>
      <c r="D14" s="127"/>
      <c r="E14" s="68">
        <v>2</v>
      </c>
      <c r="F14" s="68">
        <v>3</v>
      </c>
      <c r="G14" s="68">
        <v>4</v>
      </c>
      <c r="H14" s="68">
        <v>5</v>
      </c>
      <c r="I14" s="68">
        <v>6</v>
      </c>
      <c r="J14" s="68">
        <v>7</v>
      </c>
    </row>
    <row r="15" spans="1:10" s="75" customFormat="1" ht="15.75" x14ac:dyDescent="0.25">
      <c r="A15" s="148" t="s">
        <v>65</v>
      </c>
      <c r="B15" s="149"/>
      <c r="C15" s="149"/>
      <c r="D15" s="150"/>
      <c r="E15" s="101">
        <v>266451.65999999997</v>
      </c>
      <c r="F15" s="101">
        <v>600000</v>
      </c>
      <c r="G15" s="101">
        <v>600000</v>
      </c>
      <c r="H15" s="101">
        <v>316012.07</v>
      </c>
      <c r="I15" s="71">
        <f t="shared" ref="I15:I21" si="0">IF(H15&gt;0,H15/E15*100,0)</f>
        <v>118.60015058641406</v>
      </c>
      <c r="J15" s="71">
        <f t="shared" ref="J15:J20" si="1">IF(H15&gt;0,H15/G15*100,0)</f>
        <v>52.668678333333332</v>
      </c>
    </row>
    <row r="16" spans="1:10" s="16" customFormat="1" x14ac:dyDescent="0.25">
      <c r="A16" s="151" t="s">
        <v>66</v>
      </c>
      <c r="B16" s="152"/>
      <c r="C16" s="152"/>
      <c r="D16" s="153"/>
      <c r="E16" s="39">
        <v>266451.65999999997</v>
      </c>
      <c r="F16" s="39">
        <v>600000</v>
      </c>
      <c r="G16" s="39">
        <v>600000</v>
      </c>
      <c r="H16" s="39">
        <v>316012.07</v>
      </c>
      <c r="I16" s="19">
        <f t="shared" si="0"/>
        <v>118.60015058641406</v>
      </c>
      <c r="J16" s="19">
        <f t="shared" si="1"/>
        <v>52.668678333333332</v>
      </c>
    </row>
    <row r="17" spans="1:10" s="16" customFormat="1" x14ac:dyDescent="0.25">
      <c r="A17" s="154" t="s">
        <v>67</v>
      </c>
      <c r="B17" s="155"/>
      <c r="C17" s="155"/>
      <c r="D17" s="156"/>
      <c r="E17" s="117">
        <v>0</v>
      </c>
      <c r="F17" s="117">
        <v>0</v>
      </c>
      <c r="G17" s="117">
        <v>0</v>
      </c>
      <c r="H17" s="117">
        <v>0</v>
      </c>
      <c r="I17" s="19">
        <f t="shared" si="0"/>
        <v>0</v>
      </c>
      <c r="J17" s="19">
        <f t="shared" si="1"/>
        <v>0</v>
      </c>
    </row>
    <row r="18" spans="1:10" s="75" customFormat="1" ht="15.75" x14ac:dyDescent="0.25">
      <c r="A18" s="131" t="s">
        <v>80</v>
      </c>
      <c r="B18" s="132"/>
      <c r="C18" s="132"/>
      <c r="D18" s="133"/>
      <c r="E18" s="101">
        <f>E19+E20</f>
        <v>267970.23</v>
      </c>
      <c r="F18" s="101">
        <v>600000</v>
      </c>
      <c r="G18" s="101">
        <v>600000</v>
      </c>
      <c r="H18" s="101">
        <f>H19+H20</f>
        <v>350310.31</v>
      </c>
      <c r="I18" s="71">
        <f t="shared" si="0"/>
        <v>130.72732370308449</v>
      </c>
      <c r="J18" s="71">
        <f t="shared" si="1"/>
        <v>58.385051666666662</v>
      </c>
    </row>
    <row r="19" spans="1:10" s="16" customFormat="1" x14ac:dyDescent="0.25">
      <c r="A19" s="144" t="s">
        <v>68</v>
      </c>
      <c r="B19" s="145"/>
      <c r="C19" s="145"/>
      <c r="D19" s="146"/>
      <c r="E19" s="39">
        <v>261661.55</v>
      </c>
      <c r="F19" s="39">
        <v>598500</v>
      </c>
      <c r="G19" s="39">
        <v>598500</v>
      </c>
      <c r="H19" s="39">
        <v>348885.31</v>
      </c>
      <c r="I19" s="19">
        <f t="shared" si="0"/>
        <v>133.33457284801685</v>
      </c>
      <c r="J19" s="19">
        <f t="shared" si="1"/>
        <v>58.29328487886383</v>
      </c>
    </row>
    <row r="20" spans="1:10" s="16" customFormat="1" x14ac:dyDescent="0.25">
      <c r="A20" s="157" t="s">
        <v>69</v>
      </c>
      <c r="B20" s="158"/>
      <c r="C20" s="158"/>
      <c r="D20" s="159"/>
      <c r="E20" s="40">
        <v>6308.68</v>
      </c>
      <c r="F20" s="40">
        <v>1500</v>
      </c>
      <c r="G20" s="40">
        <v>1500</v>
      </c>
      <c r="H20" s="40">
        <v>1425</v>
      </c>
      <c r="I20" s="19">
        <f t="shared" si="0"/>
        <v>22.587926475903043</v>
      </c>
      <c r="J20" s="19">
        <f t="shared" si="1"/>
        <v>95</v>
      </c>
    </row>
    <row r="21" spans="1:10" s="75" customFormat="1" ht="15.75" x14ac:dyDescent="0.25">
      <c r="A21" s="160" t="s">
        <v>70</v>
      </c>
      <c r="B21" s="161"/>
      <c r="C21" s="161"/>
      <c r="D21" s="162"/>
      <c r="E21" s="22">
        <f>E15-E18</f>
        <v>-1518.570000000007</v>
      </c>
      <c r="F21" s="22">
        <f>SUM(F15-F18)</f>
        <v>0</v>
      </c>
      <c r="G21" s="22">
        <f>SUM(G15-G18)</f>
        <v>0</v>
      </c>
      <c r="H21" s="22">
        <f>H15-H18</f>
        <v>-34298.239999999991</v>
      </c>
      <c r="I21" s="76">
        <f t="shared" si="0"/>
        <v>0</v>
      </c>
      <c r="J21" s="22">
        <v>0</v>
      </c>
    </row>
    <row r="22" spans="1:10" ht="18" customHeight="1" x14ac:dyDescent="0.25">
      <c r="A22" s="147" t="s">
        <v>21</v>
      </c>
      <c r="B22" s="147"/>
      <c r="C22" s="147"/>
      <c r="D22" s="147"/>
      <c r="E22" s="147"/>
      <c r="F22" s="147"/>
      <c r="G22" s="147"/>
      <c r="H22" s="147"/>
      <c r="I22" s="147"/>
      <c r="J22" s="147"/>
    </row>
    <row r="23" spans="1:10" ht="25.5" x14ac:dyDescent="0.25">
      <c r="A23" s="65"/>
      <c r="B23" s="66"/>
      <c r="C23" s="66"/>
      <c r="D23" s="67"/>
      <c r="E23" s="62" t="s">
        <v>95</v>
      </c>
      <c r="F23" s="62" t="s">
        <v>96</v>
      </c>
      <c r="G23" s="62" t="s">
        <v>97</v>
      </c>
      <c r="H23" s="62" t="s">
        <v>98</v>
      </c>
      <c r="I23" s="62" t="s">
        <v>78</v>
      </c>
      <c r="J23" s="62" t="s">
        <v>79</v>
      </c>
    </row>
    <row r="24" spans="1:10" x14ac:dyDescent="0.25">
      <c r="A24" s="128">
        <v>1</v>
      </c>
      <c r="B24" s="129"/>
      <c r="C24" s="129"/>
      <c r="D24" s="130"/>
      <c r="E24" s="69">
        <v>2</v>
      </c>
      <c r="F24" s="69">
        <v>3</v>
      </c>
      <c r="G24" s="69">
        <v>4</v>
      </c>
      <c r="H24" s="69">
        <v>5</v>
      </c>
      <c r="I24" s="69">
        <v>6</v>
      </c>
      <c r="J24" s="69">
        <v>7</v>
      </c>
    </row>
    <row r="25" spans="1:10" ht="15.75" customHeight="1" x14ac:dyDescent="0.25">
      <c r="A25" s="134" t="s">
        <v>2</v>
      </c>
      <c r="B25" s="135"/>
      <c r="C25" s="135"/>
      <c r="D25" s="136"/>
      <c r="E25" s="23">
        <v>0</v>
      </c>
      <c r="F25" s="23">
        <v>0</v>
      </c>
      <c r="G25" s="23">
        <v>0</v>
      </c>
      <c r="H25" s="23">
        <v>0</v>
      </c>
      <c r="I25" s="19">
        <f>IF(H25&gt;0,H25/E25*100,0)</f>
        <v>0</v>
      </c>
      <c r="J25" s="19">
        <f>IF(H25&gt;0,H25/G25*100,0)</f>
        <v>0</v>
      </c>
    </row>
    <row r="26" spans="1:10" x14ac:dyDescent="0.25">
      <c r="A26" s="134" t="s">
        <v>3</v>
      </c>
      <c r="B26" s="135"/>
      <c r="C26" s="135"/>
      <c r="D26" s="136"/>
      <c r="E26" s="23">
        <v>0</v>
      </c>
      <c r="F26" s="23">
        <v>0</v>
      </c>
      <c r="G26" s="23">
        <v>0</v>
      </c>
      <c r="H26" s="23">
        <v>0</v>
      </c>
      <c r="I26" s="19">
        <f>IF(H26&gt;0,H26/E26*100,0)</f>
        <v>0</v>
      </c>
      <c r="J26" s="19">
        <f>IF(H26&gt;0,H26/G26*100,0)</f>
        <v>0</v>
      </c>
    </row>
    <row r="27" spans="1:10" x14ac:dyDescent="0.25">
      <c r="A27" s="137" t="s">
        <v>4</v>
      </c>
      <c r="B27" s="138"/>
      <c r="C27" s="138"/>
      <c r="D27" s="139"/>
      <c r="E27" s="22">
        <v>0</v>
      </c>
      <c r="F27" s="22">
        <v>0</v>
      </c>
      <c r="G27" s="22">
        <v>0</v>
      </c>
      <c r="H27" s="22">
        <v>0</v>
      </c>
      <c r="I27" s="71">
        <f>IF(H27&gt;0,H27/E27*100,0)</f>
        <v>0</v>
      </c>
      <c r="J27" s="71">
        <f>IF(H27&gt;0,H27/G27*100,0)</f>
        <v>0</v>
      </c>
    </row>
    <row r="28" spans="1:10" ht="18" x14ac:dyDescent="0.25">
      <c r="A28" s="6"/>
      <c r="B28" s="7"/>
      <c r="C28" s="7"/>
      <c r="D28" s="7"/>
      <c r="E28" s="8"/>
      <c r="F28" s="8"/>
      <c r="G28" s="8"/>
      <c r="H28" s="8"/>
      <c r="I28" s="8"/>
      <c r="J28" s="8"/>
    </row>
    <row r="29" spans="1:10" ht="15.75" x14ac:dyDescent="0.25">
      <c r="A29" s="140" t="s">
        <v>5</v>
      </c>
      <c r="B29" s="140"/>
      <c r="C29" s="140"/>
      <c r="D29" s="140"/>
      <c r="E29" s="140"/>
      <c r="F29" s="140"/>
      <c r="G29" s="140"/>
      <c r="H29" s="140"/>
      <c r="I29" s="140"/>
      <c r="J29" s="140"/>
    </row>
    <row r="30" spans="1:10" ht="15.75" x14ac:dyDescent="0.25">
      <c r="A30" s="143" t="s">
        <v>0</v>
      </c>
      <c r="B30" s="143"/>
      <c r="C30" s="143"/>
      <c r="D30" s="143"/>
      <c r="E30" s="143"/>
      <c r="F30" s="143"/>
      <c r="G30" s="143"/>
      <c r="H30" s="143"/>
      <c r="I30" s="143"/>
      <c r="J30" s="143"/>
    </row>
    <row r="31" spans="1:10" ht="27" customHeight="1" x14ac:dyDescent="0.25">
      <c r="A31" s="62" t="s">
        <v>6</v>
      </c>
      <c r="B31" s="64" t="s">
        <v>72</v>
      </c>
      <c r="C31" s="61" t="s">
        <v>63</v>
      </c>
      <c r="D31" s="61" t="s">
        <v>75</v>
      </c>
      <c r="E31" s="62" t="s">
        <v>95</v>
      </c>
      <c r="F31" s="62" t="s">
        <v>96</v>
      </c>
      <c r="G31" s="62" t="s">
        <v>97</v>
      </c>
      <c r="H31" s="62" t="s">
        <v>98</v>
      </c>
      <c r="I31" s="62" t="s">
        <v>78</v>
      </c>
      <c r="J31" s="62" t="s">
        <v>79</v>
      </c>
    </row>
    <row r="32" spans="1:10" x14ac:dyDescent="0.25">
      <c r="A32" s="128">
        <v>1</v>
      </c>
      <c r="B32" s="129"/>
      <c r="C32" s="129"/>
      <c r="D32" s="130"/>
      <c r="E32" s="69">
        <v>2</v>
      </c>
      <c r="F32" s="69">
        <v>3</v>
      </c>
      <c r="G32" s="69">
        <v>4</v>
      </c>
      <c r="H32" s="69">
        <v>5</v>
      </c>
      <c r="I32" s="69">
        <v>6</v>
      </c>
      <c r="J32" s="69">
        <v>7</v>
      </c>
    </row>
    <row r="33" spans="1:10" s="16" customFormat="1" x14ac:dyDescent="0.25">
      <c r="A33" s="49">
        <v>6</v>
      </c>
      <c r="B33" s="20"/>
      <c r="C33" s="20"/>
      <c r="D33" s="49" t="s">
        <v>0</v>
      </c>
      <c r="E33" s="21">
        <f>E34+E37+E43+E46</f>
        <v>266451.66000000003</v>
      </c>
      <c r="F33" s="21">
        <v>600000</v>
      </c>
      <c r="G33" s="21">
        <v>600000</v>
      </c>
      <c r="H33" s="21">
        <f>H34+H37+H43+H46</f>
        <v>316012.07</v>
      </c>
      <c r="I33" s="21">
        <f t="shared" ref="I33:I39" si="2">H33/E33*100</f>
        <v>118.60015058641405</v>
      </c>
      <c r="J33" s="21">
        <f>H33/G33*100</f>
        <v>52.668678333333332</v>
      </c>
    </row>
    <row r="34" spans="1:10" s="16" customFormat="1" x14ac:dyDescent="0.25">
      <c r="A34" s="49"/>
      <c r="B34" s="54">
        <v>64</v>
      </c>
      <c r="C34" s="20"/>
      <c r="D34" s="54" t="s">
        <v>93</v>
      </c>
      <c r="E34" s="80">
        <v>855</v>
      </c>
      <c r="F34" s="80">
        <v>800</v>
      </c>
      <c r="G34" s="80">
        <v>800</v>
      </c>
      <c r="H34" s="80">
        <v>0</v>
      </c>
      <c r="I34" s="82">
        <f t="shared" si="2"/>
        <v>0</v>
      </c>
      <c r="J34" s="82">
        <v>0</v>
      </c>
    </row>
    <row r="35" spans="1:10" s="16" customFormat="1" x14ac:dyDescent="0.25">
      <c r="A35" s="49"/>
      <c r="B35" s="88">
        <v>642</v>
      </c>
      <c r="C35" s="88">
        <v>6422</v>
      </c>
      <c r="D35" s="88" t="s">
        <v>92</v>
      </c>
      <c r="E35" s="80">
        <v>855</v>
      </c>
      <c r="F35" s="82">
        <v>800</v>
      </c>
      <c r="G35" s="82">
        <v>800</v>
      </c>
      <c r="H35" s="80">
        <v>0</v>
      </c>
      <c r="I35" s="82">
        <f t="shared" si="2"/>
        <v>0</v>
      </c>
      <c r="J35" s="82">
        <v>0</v>
      </c>
    </row>
    <row r="36" spans="1:10" s="16" customFormat="1" x14ac:dyDescent="0.25">
      <c r="A36" s="83"/>
      <c r="B36" s="83"/>
      <c r="C36" s="84"/>
      <c r="D36" s="85" t="s">
        <v>93</v>
      </c>
      <c r="E36" s="87">
        <f>E35</f>
        <v>855</v>
      </c>
      <c r="F36" s="87">
        <v>800</v>
      </c>
      <c r="G36" s="87">
        <v>800</v>
      </c>
      <c r="H36" s="87">
        <f>H35</f>
        <v>0</v>
      </c>
      <c r="I36" s="86">
        <f t="shared" si="2"/>
        <v>0</v>
      </c>
      <c r="J36" s="87">
        <v>62.26</v>
      </c>
    </row>
    <row r="37" spans="1:10" s="15" customFormat="1" ht="20.25" customHeight="1" x14ac:dyDescent="0.25">
      <c r="A37" s="79"/>
      <c r="B37" s="79">
        <v>65</v>
      </c>
      <c r="C37" s="79"/>
      <c r="D37" s="55" t="s">
        <v>24</v>
      </c>
      <c r="E37" s="80">
        <v>39844.25</v>
      </c>
      <c r="F37" s="80">
        <f>F38</f>
        <v>65800</v>
      </c>
      <c r="G37" s="80">
        <f>G38</f>
        <v>65800</v>
      </c>
      <c r="H37" s="80">
        <f>H38</f>
        <v>40107.96</v>
      </c>
      <c r="I37" s="80">
        <f t="shared" si="2"/>
        <v>100.66185208656205</v>
      </c>
      <c r="J37" s="80">
        <f>H37/G37*100</f>
        <v>60.954346504559268</v>
      </c>
    </row>
    <row r="38" spans="1:10" s="16" customFormat="1" x14ac:dyDescent="0.25">
      <c r="A38" s="81"/>
      <c r="B38" s="81">
        <v>652</v>
      </c>
      <c r="C38" s="81">
        <v>6526</v>
      </c>
      <c r="D38" s="81" t="s">
        <v>58</v>
      </c>
      <c r="E38" s="82">
        <v>39844.25</v>
      </c>
      <c r="F38" s="82">
        <v>65800</v>
      </c>
      <c r="G38" s="82">
        <v>65800</v>
      </c>
      <c r="H38" s="82">
        <v>40107.96</v>
      </c>
      <c r="I38" s="82">
        <f t="shared" si="2"/>
        <v>100.66185208656205</v>
      </c>
      <c r="J38" s="82">
        <f>H38/G38*100</f>
        <v>60.954346504559268</v>
      </c>
    </row>
    <row r="39" spans="1:10" s="25" customFormat="1" ht="12.75" x14ac:dyDescent="0.2">
      <c r="A39" s="83"/>
      <c r="B39" s="83"/>
      <c r="C39" s="84"/>
      <c r="D39" s="85" t="s">
        <v>81</v>
      </c>
      <c r="E39" s="87">
        <v>39844.25</v>
      </c>
      <c r="F39" s="86">
        <f>F38</f>
        <v>65800</v>
      </c>
      <c r="G39" s="86">
        <f>G38</f>
        <v>65800</v>
      </c>
      <c r="H39" s="87">
        <f>H38</f>
        <v>40107.96</v>
      </c>
      <c r="I39" s="86">
        <f t="shared" si="2"/>
        <v>100.66185208656205</v>
      </c>
      <c r="J39" s="87">
        <f>H39/G39*100</f>
        <v>60.954346504559268</v>
      </c>
    </row>
    <row r="40" spans="1:10" s="25" customFormat="1" ht="12.75" x14ac:dyDescent="0.2">
      <c r="A40" s="81"/>
      <c r="B40" s="79">
        <v>66</v>
      </c>
      <c r="C40" s="81"/>
      <c r="D40" s="55" t="s">
        <v>90</v>
      </c>
      <c r="E40" s="102">
        <v>0</v>
      </c>
      <c r="F40" s="102">
        <v>0</v>
      </c>
      <c r="G40" s="102">
        <v>0</v>
      </c>
      <c r="H40" s="102">
        <v>0</v>
      </c>
      <c r="I40" s="103">
        <v>0</v>
      </c>
      <c r="J40" s="102">
        <v>0</v>
      </c>
    </row>
    <row r="41" spans="1:10" s="25" customFormat="1" ht="12.75" x14ac:dyDescent="0.2">
      <c r="A41" s="99"/>
      <c r="B41" s="100"/>
      <c r="C41" s="99"/>
      <c r="D41" s="98" t="s">
        <v>91</v>
      </c>
      <c r="E41" s="96">
        <v>0</v>
      </c>
      <c r="F41" s="96">
        <v>0</v>
      </c>
      <c r="G41" s="96">
        <v>0</v>
      </c>
      <c r="H41" s="96">
        <v>0</v>
      </c>
      <c r="I41" s="97">
        <v>0</v>
      </c>
      <c r="J41" s="96">
        <v>0</v>
      </c>
    </row>
    <row r="42" spans="1:10" s="25" customFormat="1" ht="12.75" x14ac:dyDescent="0.2">
      <c r="A42" s="84"/>
      <c r="B42" s="84"/>
      <c r="C42" s="84"/>
      <c r="D42" s="85" t="s">
        <v>90</v>
      </c>
      <c r="E42" s="87">
        <v>0</v>
      </c>
      <c r="F42" s="87">
        <v>0</v>
      </c>
      <c r="G42" s="87">
        <v>0</v>
      </c>
      <c r="H42" s="87">
        <v>0</v>
      </c>
      <c r="I42" s="86">
        <v>0</v>
      </c>
      <c r="J42" s="87">
        <v>0</v>
      </c>
    </row>
    <row r="43" spans="1:10" s="15" customFormat="1" x14ac:dyDescent="0.25">
      <c r="A43" s="79"/>
      <c r="B43" s="79">
        <v>67</v>
      </c>
      <c r="C43" s="79"/>
      <c r="D43" s="54" t="s">
        <v>77</v>
      </c>
      <c r="E43" s="80">
        <v>224889.39</v>
      </c>
      <c r="F43" s="80">
        <v>531500</v>
      </c>
      <c r="G43" s="80">
        <v>531500</v>
      </c>
      <c r="H43" s="80">
        <f>H44</f>
        <v>274438.26</v>
      </c>
      <c r="I43" s="80">
        <f t="shared" ref="I43:I48" si="3">H43/E43*100</f>
        <v>122.03255120217098</v>
      </c>
      <c r="J43" s="80">
        <f>H43/G43*100</f>
        <v>51.634667920978359</v>
      </c>
    </row>
    <row r="44" spans="1:10" s="16" customFormat="1" ht="15" customHeight="1" x14ac:dyDescent="0.25">
      <c r="A44" s="81"/>
      <c r="B44" s="81">
        <v>671</v>
      </c>
      <c r="C44" s="81">
        <v>6711</v>
      </c>
      <c r="D44" s="88" t="s">
        <v>59</v>
      </c>
      <c r="E44" s="80">
        <v>224889.39</v>
      </c>
      <c r="F44" s="82">
        <f>F43</f>
        <v>531500</v>
      </c>
      <c r="G44" s="82">
        <f>G43</f>
        <v>531500</v>
      </c>
      <c r="H44" s="82">
        <v>274438.26</v>
      </c>
      <c r="I44" s="82">
        <f t="shared" si="3"/>
        <v>122.03255120217098</v>
      </c>
      <c r="J44" s="82">
        <f>H44/G44*100</f>
        <v>51.634667920978359</v>
      </c>
    </row>
    <row r="45" spans="1:10" s="26" customFormat="1" ht="12.75" x14ac:dyDescent="0.2">
      <c r="A45" s="83"/>
      <c r="B45" s="84"/>
      <c r="C45" s="84"/>
      <c r="D45" s="85" t="s">
        <v>50</v>
      </c>
      <c r="E45" s="87">
        <v>224889.39</v>
      </c>
      <c r="F45" s="86">
        <f>F44</f>
        <v>531500</v>
      </c>
      <c r="G45" s="86">
        <f>G44</f>
        <v>531500</v>
      </c>
      <c r="H45" s="87">
        <f>H44</f>
        <v>274438.26</v>
      </c>
      <c r="I45" s="87">
        <f t="shared" si="3"/>
        <v>122.03255120217098</v>
      </c>
      <c r="J45" s="87">
        <f>H45/G45*100</f>
        <v>51.634667920978359</v>
      </c>
    </row>
    <row r="46" spans="1:10" ht="15.75" customHeight="1" x14ac:dyDescent="0.25">
      <c r="A46" s="77"/>
      <c r="B46" s="78">
        <v>68</v>
      </c>
      <c r="C46" s="77"/>
      <c r="D46" s="78" t="s">
        <v>82</v>
      </c>
      <c r="E46" s="80">
        <v>863.02</v>
      </c>
      <c r="F46" s="102">
        <v>1900</v>
      </c>
      <c r="G46" s="102">
        <v>1900</v>
      </c>
      <c r="H46" s="80">
        <v>1465.85</v>
      </c>
      <c r="I46" s="80">
        <f t="shared" si="3"/>
        <v>169.85122013394823</v>
      </c>
      <c r="J46" s="80">
        <f>H46/G46*100</f>
        <v>77.149999999999991</v>
      </c>
    </row>
    <row r="47" spans="1:10" x14ac:dyDescent="0.25">
      <c r="A47" s="77"/>
      <c r="B47" s="77">
        <v>683</v>
      </c>
      <c r="C47" s="77">
        <v>6831</v>
      </c>
      <c r="D47" s="77" t="s">
        <v>82</v>
      </c>
      <c r="E47" s="82">
        <v>863.02</v>
      </c>
      <c r="F47" s="82">
        <f>F46</f>
        <v>1900</v>
      </c>
      <c r="G47" s="82">
        <f>G46</f>
        <v>1900</v>
      </c>
      <c r="H47" s="82">
        <v>1465.85</v>
      </c>
      <c r="I47" s="82">
        <f t="shared" si="3"/>
        <v>169.85122013394823</v>
      </c>
      <c r="J47" s="82">
        <f>H47/G47*100</f>
        <v>77.149999999999991</v>
      </c>
    </row>
    <row r="48" spans="1:10" x14ac:dyDescent="0.25">
      <c r="A48" s="89"/>
      <c r="B48" s="89"/>
      <c r="C48" s="91"/>
      <c r="D48" s="90" t="s">
        <v>82</v>
      </c>
      <c r="E48" s="86">
        <v>863.02</v>
      </c>
      <c r="F48" s="87">
        <f>F47</f>
        <v>1900</v>
      </c>
      <c r="G48" s="87">
        <f>G47</f>
        <v>1900</v>
      </c>
      <c r="H48" s="86">
        <v>1465.85</v>
      </c>
      <c r="I48" s="86">
        <f t="shared" si="3"/>
        <v>169.85122013394823</v>
      </c>
      <c r="J48" s="86">
        <v>0</v>
      </c>
    </row>
    <row r="49" spans="1:13" x14ac:dyDescent="0.25">
      <c r="A49" s="92"/>
      <c r="B49" s="92"/>
      <c r="C49" s="93"/>
      <c r="D49" s="94"/>
      <c r="E49" s="94"/>
      <c r="F49" s="94"/>
      <c r="G49" s="94"/>
      <c r="H49" s="94"/>
      <c r="I49" s="95"/>
      <c r="J49" s="95"/>
    </row>
    <row r="50" spans="1:13" ht="15.75" x14ac:dyDescent="0.25">
      <c r="A50" s="143"/>
      <c r="B50" s="143"/>
      <c r="C50" s="143"/>
      <c r="D50" s="143"/>
      <c r="E50" s="143"/>
      <c r="F50" s="143"/>
      <c r="G50" s="143"/>
      <c r="H50" s="143"/>
      <c r="I50" s="143"/>
      <c r="J50" s="143"/>
    </row>
    <row r="51" spans="1:13" s="16" customFormat="1" x14ac:dyDescent="0.25">
      <c r="A51" s="33"/>
      <c r="B51" s="33"/>
      <c r="C51" s="34"/>
      <c r="D51" s="34"/>
      <c r="E51" s="13"/>
      <c r="F51" s="13"/>
      <c r="G51" s="13"/>
      <c r="H51" s="13"/>
      <c r="I51" s="13"/>
      <c r="J51" s="14"/>
    </row>
    <row r="52" spans="1:13" ht="15.75" x14ac:dyDescent="0.25">
      <c r="A52" s="140" t="s">
        <v>9</v>
      </c>
      <c r="B52" s="141"/>
      <c r="C52" s="141"/>
      <c r="D52" s="141"/>
      <c r="E52" s="141"/>
      <c r="F52" s="141"/>
      <c r="G52" s="141"/>
      <c r="H52" s="141"/>
    </row>
    <row r="53" spans="1:13" s="16" customFormat="1" ht="25.5" x14ac:dyDescent="0.25">
      <c r="A53" s="62"/>
      <c r="B53" s="63" t="s">
        <v>72</v>
      </c>
      <c r="C53" s="61" t="s">
        <v>64</v>
      </c>
      <c r="D53" s="61" t="s">
        <v>76</v>
      </c>
      <c r="E53" s="62" t="s">
        <v>95</v>
      </c>
      <c r="F53" s="62" t="s">
        <v>96</v>
      </c>
      <c r="G53" s="62" t="s">
        <v>97</v>
      </c>
      <c r="H53" s="62" t="s">
        <v>98</v>
      </c>
      <c r="I53" s="62" t="s">
        <v>78</v>
      </c>
      <c r="J53" s="62" t="s">
        <v>79</v>
      </c>
    </row>
    <row r="54" spans="1:13" s="16" customFormat="1" x14ac:dyDescent="0.25">
      <c r="A54" s="104">
        <v>1</v>
      </c>
      <c r="B54" s="105"/>
      <c r="C54" s="105"/>
      <c r="D54" s="106"/>
      <c r="E54" s="106">
        <v>2</v>
      </c>
      <c r="F54" s="106">
        <v>3</v>
      </c>
      <c r="G54" s="106">
        <v>4</v>
      </c>
      <c r="H54" s="106">
        <v>5</v>
      </c>
      <c r="I54" s="106">
        <v>6</v>
      </c>
      <c r="J54" s="106">
        <v>7</v>
      </c>
    </row>
    <row r="55" spans="1:13" x14ac:dyDescent="0.25">
      <c r="A55" s="104"/>
      <c r="B55" s="105"/>
      <c r="C55" s="105"/>
      <c r="D55" s="120" t="s">
        <v>99</v>
      </c>
      <c r="E55" s="121">
        <v>550000</v>
      </c>
      <c r="F55" s="121">
        <f>F56+F104</f>
        <v>600000</v>
      </c>
      <c r="G55" s="121">
        <f>G56+G104</f>
        <v>600000</v>
      </c>
      <c r="H55" s="121">
        <f>H56+H104</f>
        <v>350310.30999999994</v>
      </c>
      <c r="I55" s="122">
        <f>H55/E55*100</f>
        <v>63.692783636363629</v>
      </c>
      <c r="J55" s="122">
        <f>H55/G55*100</f>
        <v>58.385051666666655</v>
      </c>
    </row>
    <row r="56" spans="1:13" x14ac:dyDescent="0.25">
      <c r="A56" s="49">
        <v>3</v>
      </c>
      <c r="B56" s="20"/>
      <c r="C56" s="20"/>
      <c r="D56" s="49" t="s">
        <v>9</v>
      </c>
      <c r="E56" s="21">
        <f>E57+E64+E100</f>
        <v>261661.55</v>
      </c>
      <c r="F56" s="21">
        <f>F57+F64+F100</f>
        <v>598500</v>
      </c>
      <c r="G56" s="21">
        <f>G57+G64+G100</f>
        <v>598500</v>
      </c>
      <c r="H56" s="21">
        <f>H57+H64+H100</f>
        <v>348885.30999999994</v>
      </c>
      <c r="I56" s="109">
        <f>H56/E56*100</f>
        <v>133.33457284801682</v>
      </c>
      <c r="J56" s="109">
        <f>H56/G56*100</f>
        <v>58.293284878863815</v>
      </c>
    </row>
    <row r="57" spans="1:13" x14ac:dyDescent="0.25">
      <c r="A57" s="2"/>
      <c r="B57" s="2">
        <v>31</v>
      </c>
      <c r="C57" s="2"/>
      <c r="D57" s="2" t="s">
        <v>10</v>
      </c>
      <c r="E57" s="19">
        <f>E58+E59+E60</f>
        <v>208892.74</v>
      </c>
      <c r="F57" s="19">
        <f>F58+F59+F60</f>
        <v>491800</v>
      </c>
      <c r="G57" s="19">
        <f>G58+G59+G60</f>
        <v>491800</v>
      </c>
      <c r="H57" s="19">
        <f>H58+H59+H60</f>
        <v>293771.03999999998</v>
      </c>
      <c r="I57" s="110">
        <f t="shared" ref="I57:I115" si="4">H57/E57*100</f>
        <v>140.63247961609389</v>
      </c>
      <c r="J57" s="110">
        <f t="shared" ref="J57:J115" si="5">H57/G57*100</f>
        <v>59.733843025620168</v>
      </c>
    </row>
    <row r="58" spans="1:13" ht="15" customHeight="1" x14ac:dyDescent="0.25">
      <c r="A58" s="3"/>
      <c r="B58" s="3">
        <v>311</v>
      </c>
      <c r="C58" s="3">
        <v>3111</v>
      </c>
      <c r="D58" s="3" t="s">
        <v>25</v>
      </c>
      <c r="E58" s="18">
        <v>175838.85</v>
      </c>
      <c r="F58" s="18">
        <v>411000</v>
      </c>
      <c r="G58" s="18">
        <v>411000</v>
      </c>
      <c r="H58" s="18">
        <v>248337.63</v>
      </c>
      <c r="I58" s="111">
        <f t="shared" si="4"/>
        <v>141.23024007493223</v>
      </c>
      <c r="J58" s="111">
        <f t="shared" si="5"/>
        <v>60.422781021897812</v>
      </c>
    </row>
    <row r="59" spans="1:13" ht="15.75" customHeight="1" x14ac:dyDescent="0.25">
      <c r="A59" s="3"/>
      <c r="B59" s="3">
        <v>312</v>
      </c>
      <c r="C59" s="3">
        <v>3121</v>
      </c>
      <c r="D59" s="43" t="s">
        <v>26</v>
      </c>
      <c r="E59" s="18">
        <v>6142.9</v>
      </c>
      <c r="F59" s="18">
        <v>22000</v>
      </c>
      <c r="G59" s="18">
        <v>22000</v>
      </c>
      <c r="H59" s="18">
        <v>7997.36</v>
      </c>
      <c r="I59" s="111">
        <f t="shared" si="4"/>
        <v>130.18867310228069</v>
      </c>
      <c r="J59" s="111">
        <f t="shared" si="5"/>
        <v>36.351636363636366</v>
      </c>
    </row>
    <row r="60" spans="1:13" x14ac:dyDescent="0.25">
      <c r="A60" s="3"/>
      <c r="B60" s="3">
        <v>313</v>
      </c>
      <c r="C60" s="3">
        <v>3132</v>
      </c>
      <c r="D60" s="43" t="s">
        <v>27</v>
      </c>
      <c r="E60" s="18">
        <v>26910.99</v>
      </c>
      <c r="F60" s="18">
        <v>58800</v>
      </c>
      <c r="G60" s="18">
        <v>58800</v>
      </c>
      <c r="H60" s="18">
        <v>37436.050000000003</v>
      </c>
      <c r="I60" s="111">
        <f t="shared" si="4"/>
        <v>139.11063844176672</v>
      </c>
      <c r="J60" s="111">
        <f t="shared" si="5"/>
        <v>63.66675170068028</v>
      </c>
    </row>
    <row r="61" spans="1:13" x14ac:dyDescent="0.25">
      <c r="A61" s="31"/>
      <c r="B61" s="56"/>
      <c r="C61" s="56"/>
      <c r="D61" s="85" t="s">
        <v>50</v>
      </c>
      <c r="E61" s="53">
        <v>208260.24</v>
      </c>
      <c r="F61" s="53">
        <v>489800</v>
      </c>
      <c r="G61" s="53">
        <v>489800</v>
      </c>
      <c r="H61" s="53">
        <v>252126.04</v>
      </c>
      <c r="I61" s="112">
        <f t="shared" si="4"/>
        <v>121.06297390226769</v>
      </c>
      <c r="J61" s="112">
        <f t="shared" si="5"/>
        <v>51.475304205798288</v>
      </c>
      <c r="L61" s="124"/>
    </row>
    <row r="62" spans="1:13" x14ac:dyDescent="0.25">
      <c r="A62" s="31"/>
      <c r="B62" s="56"/>
      <c r="C62" s="56"/>
      <c r="D62" s="85" t="s">
        <v>81</v>
      </c>
      <c r="E62" s="53">
        <v>32.5</v>
      </c>
      <c r="F62" s="53">
        <v>2000</v>
      </c>
      <c r="G62" s="53">
        <v>2000</v>
      </c>
      <c r="H62" s="53">
        <v>0</v>
      </c>
      <c r="I62" s="112">
        <f t="shared" ref="I62:I63" si="6">H62/E62*100</f>
        <v>0</v>
      </c>
      <c r="J62" s="112">
        <f t="shared" ref="J62" si="7">H62/G62*100</f>
        <v>0</v>
      </c>
    </row>
    <row r="63" spans="1:13" s="16" customFormat="1" ht="15" customHeight="1" x14ac:dyDescent="0.25">
      <c r="A63" s="31"/>
      <c r="B63" s="56"/>
      <c r="C63" s="84"/>
      <c r="D63" s="85" t="s">
        <v>93</v>
      </c>
      <c r="E63" s="53">
        <v>600</v>
      </c>
      <c r="F63" s="53">
        <v>0</v>
      </c>
      <c r="G63" s="53">
        <v>0</v>
      </c>
      <c r="H63" s="53">
        <v>0</v>
      </c>
      <c r="I63" s="112">
        <f t="shared" si="6"/>
        <v>0</v>
      </c>
      <c r="J63" s="112">
        <v>0</v>
      </c>
      <c r="M63" s="123"/>
    </row>
    <row r="64" spans="1:13" x14ac:dyDescent="0.25">
      <c r="A64" s="11"/>
      <c r="B64" s="11">
        <v>32</v>
      </c>
      <c r="C64" s="17"/>
      <c r="D64" s="11" t="s">
        <v>17</v>
      </c>
      <c r="E64" s="19">
        <f>E65+E70+E77+E87+E89</f>
        <v>52264.86</v>
      </c>
      <c r="F64" s="19">
        <f>F65+F70+F77+F87+F89</f>
        <v>106200</v>
      </c>
      <c r="G64" s="19">
        <f>G65+G70+G77+G87+G89</f>
        <v>106200</v>
      </c>
      <c r="H64" s="19">
        <f>H65+H70+H77+H87+H89</f>
        <v>55035.42</v>
      </c>
      <c r="I64" s="110">
        <f t="shared" si="4"/>
        <v>105.30099956261243</v>
      </c>
      <c r="J64" s="110">
        <f t="shared" si="5"/>
        <v>51.822429378531076</v>
      </c>
    </row>
    <row r="65" spans="1:10" x14ac:dyDescent="0.25">
      <c r="A65" s="11"/>
      <c r="B65" s="11">
        <v>321</v>
      </c>
      <c r="C65" s="72"/>
      <c r="D65" s="73" t="s">
        <v>28</v>
      </c>
      <c r="E65" s="19">
        <f>E66+E67+E68+E69</f>
        <v>5472.06</v>
      </c>
      <c r="F65" s="19">
        <f>F66+F67+F68+F69</f>
        <v>11500</v>
      </c>
      <c r="G65" s="19">
        <f>G66+G67+G68+G69</f>
        <v>11500</v>
      </c>
      <c r="H65" s="19">
        <f>H66+H67+H68+H69</f>
        <v>5238.2199999999993</v>
      </c>
      <c r="I65" s="110">
        <f t="shared" si="4"/>
        <v>95.72665504398708</v>
      </c>
      <c r="J65" s="110">
        <f t="shared" si="5"/>
        <v>45.549739130434773</v>
      </c>
    </row>
    <row r="66" spans="1:10" s="16" customFormat="1" x14ac:dyDescent="0.25">
      <c r="A66" s="42"/>
      <c r="B66" s="42"/>
      <c r="C66" s="44">
        <v>3211</v>
      </c>
      <c r="D66" s="43" t="s">
        <v>83</v>
      </c>
      <c r="E66" s="18">
        <v>60</v>
      </c>
      <c r="F66" s="18">
        <v>500</v>
      </c>
      <c r="G66" s="18">
        <v>500</v>
      </c>
      <c r="H66" s="18">
        <v>30</v>
      </c>
      <c r="I66" s="111">
        <f t="shared" si="4"/>
        <v>50</v>
      </c>
      <c r="J66" s="111">
        <f t="shared" si="5"/>
        <v>6</v>
      </c>
    </row>
    <row r="67" spans="1:10" x14ac:dyDescent="0.25">
      <c r="A67" s="42"/>
      <c r="B67" s="42"/>
      <c r="C67" s="44">
        <v>3212</v>
      </c>
      <c r="D67" s="43" t="s">
        <v>29</v>
      </c>
      <c r="E67" s="18">
        <v>4821.26</v>
      </c>
      <c r="F67" s="18">
        <v>9000</v>
      </c>
      <c r="G67" s="18">
        <v>9000</v>
      </c>
      <c r="H67" s="18">
        <v>4224.1499999999996</v>
      </c>
      <c r="I67" s="111">
        <f t="shared" si="4"/>
        <v>87.615063282212517</v>
      </c>
      <c r="J67" s="111">
        <f t="shared" si="5"/>
        <v>46.934999999999995</v>
      </c>
    </row>
    <row r="68" spans="1:10" x14ac:dyDescent="0.25">
      <c r="A68" s="42"/>
      <c r="B68" s="42"/>
      <c r="C68" s="44">
        <v>3213</v>
      </c>
      <c r="D68" s="43" t="s">
        <v>30</v>
      </c>
      <c r="E68" s="18">
        <v>0</v>
      </c>
      <c r="F68" s="107">
        <v>1000</v>
      </c>
      <c r="G68" s="18">
        <v>1000</v>
      </c>
      <c r="H68" s="18">
        <v>579.66999999999996</v>
      </c>
      <c r="I68" s="111">
        <v>0</v>
      </c>
      <c r="J68" s="111">
        <f t="shared" si="5"/>
        <v>57.966999999999992</v>
      </c>
    </row>
    <row r="69" spans="1:10" ht="17.25" customHeight="1" x14ac:dyDescent="0.25">
      <c r="A69" s="42"/>
      <c r="B69" s="42"/>
      <c r="C69" s="44">
        <v>3214</v>
      </c>
      <c r="D69" s="43" t="s">
        <v>100</v>
      </c>
      <c r="E69" s="18">
        <v>590.79999999999995</v>
      </c>
      <c r="F69" s="107">
        <v>1000</v>
      </c>
      <c r="G69" s="18">
        <v>1000</v>
      </c>
      <c r="H69" s="18">
        <v>404.4</v>
      </c>
      <c r="I69" s="111">
        <f t="shared" si="4"/>
        <v>68.449559918754233</v>
      </c>
      <c r="J69" s="111">
        <f t="shared" si="5"/>
        <v>40.44</v>
      </c>
    </row>
    <row r="70" spans="1:10" x14ac:dyDescent="0.25">
      <c r="A70" s="11"/>
      <c r="B70" s="11">
        <v>322</v>
      </c>
      <c r="C70" s="38"/>
      <c r="D70" s="24" t="s">
        <v>31</v>
      </c>
      <c r="E70" s="19">
        <f>E71+E72+E73+E74+E75+E76</f>
        <v>27530.449999999997</v>
      </c>
      <c r="F70" s="19">
        <f>F71+F72+F73+F74+F75+F76</f>
        <v>50900</v>
      </c>
      <c r="G70" s="19">
        <f>G71+G72+G73+G74+G75+G76</f>
        <v>50900</v>
      </c>
      <c r="H70" s="19">
        <f>H71+H72+H73+H74+H75+H76</f>
        <v>27687.63</v>
      </c>
      <c r="I70" s="110">
        <f t="shared" si="4"/>
        <v>100.57093145952938</v>
      </c>
      <c r="J70" s="110">
        <f t="shared" si="5"/>
        <v>54.396129666011795</v>
      </c>
    </row>
    <row r="71" spans="1:10" ht="15.75" customHeight="1" x14ac:dyDescent="0.25">
      <c r="A71" s="42"/>
      <c r="B71" s="42"/>
      <c r="C71" s="44">
        <v>3221</v>
      </c>
      <c r="D71" s="43" t="s">
        <v>32</v>
      </c>
      <c r="E71" s="18">
        <v>3502.16</v>
      </c>
      <c r="F71" s="18">
        <v>9000</v>
      </c>
      <c r="G71" s="18">
        <v>9000</v>
      </c>
      <c r="H71" s="18">
        <v>5580.42</v>
      </c>
      <c r="I71" s="111">
        <f t="shared" si="4"/>
        <v>159.34223450670444</v>
      </c>
      <c r="J71" s="111">
        <f t="shared" si="5"/>
        <v>62.004666666666665</v>
      </c>
    </row>
    <row r="72" spans="1:10" x14ac:dyDescent="0.25">
      <c r="A72" s="42"/>
      <c r="B72" s="42"/>
      <c r="C72" s="44">
        <v>3222</v>
      </c>
      <c r="D72" s="43" t="s">
        <v>33</v>
      </c>
      <c r="E72" s="18">
        <v>17213.759999999998</v>
      </c>
      <c r="F72" s="18">
        <v>29800</v>
      </c>
      <c r="G72" s="18">
        <v>29800</v>
      </c>
      <c r="H72" s="18">
        <v>14640.13</v>
      </c>
      <c r="I72" s="111">
        <f t="shared" si="4"/>
        <v>85.048995687171185</v>
      </c>
      <c r="J72" s="111">
        <f t="shared" si="5"/>
        <v>49.127953020134221</v>
      </c>
    </row>
    <row r="73" spans="1:10" x14ac:dyDescent="0.25">
      <c r="A73" s="42"/>
      <c r="B73" s="42"/>
      <c r="C73" s="44">
        <v>3223</v>
      </c>
      <c r="D73" s="43" t="s">
        <v>84</v>
      </c>
      <c r="E73" s="18">
        <v>5376.77</v>
      </c>
      <c r="F73" s="18">
        <v>9500</v>
      </c>
      <c r="G73" s="18">
        <v>9500</v>
      </c>
      <c r="H73" s="18">
        <v>7236</v>
      </c>
      <c r="I73" s="111">
        <f t="shared" si="4"/>
        <v>134.57893865647964</v>
      </c>
      <c r="J73" s="111">
        <f t="shared" si="5"/>
        <v>76.168421052631572</v>
      </c>
    </row>
    <row r="74" spans="1:10" x14ac:dyDescent="0.25">
      <c r="A74" s="42"/>
      <c r="B74" s="42"/>
      <c r="C74" s="44">
        <v>3224</v>
      </c>
      <c r="D74" s="43" t="s">
        <v>34</v>
      </c>
      <c r="E74" s="18">
        <v>0</v>
      </c>
      <c r="F74" s="18">
        <v>100</v>
      </c>
      <c r="G74" s="18">
        <v>100</v>
      </c>
      <c r="H74" s="18">
        <v>0</v>
      </c>
      <c r="I74" s="111">
        <v>0</v>
      </c>
      <c r="J74" s="111">
        <f t="shared" si="5"/>
        <v>0</v>
      </c>
    </row>
    <row r="75" spans="1:10" x14ac:dyDescent="0.25">
      <c r="A75" s="42"/>
      <c r="B75" s="42"/>
      <c r="C75" s="44">
        <v>3225</v>
      </c>
      <c r="D75" s="43" t="s">
        <v>35</v>
      </c>
      <c r="E75" s="18">
        <v>1138.76</v>
      </c>
      <c r="F75" s="18">
        <v>1500</v>
      </c>
      <c r="G75" s="18">
        <v>1500</v>
      </c>
      <c r="H75" s="18">
        <v>102</v>
      </c>
      <c r="I75" s="111">
        <f t="shared" si="4"/>
        <v>8.9571112438090559</v>
      </c>
      <c r="J75" s="111">
        <f t="shared" si="5"/>
        <v>6.8000000000000007</v>
      </c>
    </row>
    <row r="76" spans="1:10" x14ac:dyDescent="0.25">
      <c r="A76" s="42"/>
      <c r="B76" s="42"/>
      <c r="C76" s="44">
        <v>3227</v>
      </c>
      <c r="D76" s="43" t="s">
        <v>36</v>
      </c>
      <c r="E76" s="18">
        <v>299</v>
      </c>
      <c r="F76" s="107">
        <v>1000</v>
      </c>
      <c r="G76" s="18">
        <v>1000</v>
      </c>
      <c r="H76" s="18">
        <v>129.08000000000001</v>
      </c>
      <c r="I76" s="111">
        <f t="shared" si="4"/>
        <v>43.170568561872912</v>
      </c>
      <c r="J76" s="111">
        <f t="shared" si="5"/>
        <v>12.907999999999999</v>
      </c>
    </row>
    <row r="77" spans="1:10" x14ac:dyDescent="0.25">
      <c r="A77" s="11"/>
      <c r="B77" s="11">
        <v>323</v>
      </c>
      <c r="C77" s="38"/>
      <c r="D77" s="24" t="s">
        <v>37</v>
      </c>
      <c r="E77" s="19">
        <f>E78+E79+E80+E81+E82+E83+E84+E85+E86</f>
        <v>18118.55</v>
      </c>
      <c r="F77" s="19">
        <f>F78+F79+F80+F81+F82+F83+F84+F85+F86</f>
        <v>39600</v>
      </c>
      <c r="G77" s="19">
        <f>G78+G79+G80+G81+G82+G83+G84+G85+G86</f>
        <v>39600</v>
      </c>
      <c r="H77" s="19">
        <f>H78+H79+H80+H81+H82+H83+H84+H85+H86</f>
        <v>19584.07</v>
      </c>
      <c r="I77" s="110">
        <f t="shared" si="4"/>
        <v>108.08850597867932</v>
      </c>
      <c r="J77" s="110">
        <f t="shared" si="5"/>
        <v>49.454722222222216</v>
      </c>
    </row>
    <row r="78" spans="1:10" x14ac:dyDescent="0.25">
      <c r="A78" s="42"/>
      <c r="B78" s="42"/>
      <c r="C78" s="44">
        <v>3231</v>
      </c>
      <c r="D78" s="43" t="s">
        <v>38</v>
      </c>
      <c r="E78" s="18">
        <v>1929.93</v>
      </c>
      <c r="F78" s="18">
        <v>3100</v>
      </c>
      <c r="G78" s="18">
        <v>3100</v>
      </c>
      <c r="H78" s="18">
        <v>2137.14</v>
      </c>
      <c r="I78" s="111">
        <f t="shared" si="4"/>
        <v>110.73665884254868</v>
      </c>
      <c r="J78" s="111">
        <f t="shared" si="5"/>
        <v>68.94</v>
      </c>
    </row>
    <row r="79" spans="1:10" x14ac:dyDescent="0.25">
      <c r="A79" s="42"/>
      <c r="B79" s="42"/>
      <c r="C79" s="44">
        <v>3232</v>
      </c>
      <c r="D79" s="43" t="s">
        <v>39</v>
      </c>
      <c r="E79" s="18">
        <v>4045.99</v>
      </c>
      <c r="F79" s="18">
        <v>9000</v>
      </c>
      <c r="G79" s="18">
        <v>9000</v>
      </c>
      <c r="H79" s="18">
        <v>5031.4399999999996</v>
      </c>
      <c r="I79" s="111">
        <f t="shared" si="4"/>
        <v>124.35621442465255</v>
      </c>
      <c r="J79" s="111">
        <f t="shared" si="5"/>
        <v>55.904888888888884</v>
      </c>
    </row>
    <row r="80" spans="1:10" x14ac:dyDescent="0.25">
      <c r="A80" s="42"/>
      <c r="B80" s="42"/>
      <c r="C80" s="44">
        <v>3233</v>
      </c>
      <c r="D80" s="43" t="s">
        <v>40</v>
      </c>
      <c r="E80" s="18">
        <v>0</v>
      </c>
      <c r="F80" s="18">
        <v>1500</v>
      </c>
      <c r="G80" s="18">
        <v>1500</v>
      </c>
      <c r="H80" s="18">
        <v>601.30999999999995</v>
      </c>
      <c r="I80" s="111">
        <v>0</v>
      </c>
      <c r="J80" s="111">
        <f t="shared" si="5"/>
        <v>40.087333333333333</v>
      </c>
    </row>
    <row r="81" spans="1:12" x14ac:dyDescent="0.25">
      <c r="A81" s="42"/>
      <c r="B81" s="42"/>
      <c r="C81" s="44">
        <v>3234</v>
      </c>
      <c r="D81" s="43" t="s">
        <v>85</v>
      </c>
      <c r="E81" s="18">
        <v>1370.61</v>
      </c>
      <c r="F81" s="18">
        <v>3200</v>
      </c>
      <c r="G81" s="18">
        <v>3200</v>
      </c>
      <c r="H81" s="18">
        <v>1904.63</v>
      </c>
      <c r="I81" s="111">
        <f t="shared" si="4"/>
        <v>138.96221390475776</v>
      </c>
      <c r="J81" s="111">
        <f t="shared" si="5"/>
        <v>59.519687500000003</v>
      </c>
    </row>
    <row r="82" spans="1:12" x14ac:dyDescent="0.25">
      <c r="A82" s="42"/>
      <c r="B82" s="42"/>
      <c r="C82" s="44">
        <v>3235</v>
      </c>
      <c r="D82" s="43" t="s">
        <v>41</v>
      </c>
      <c r="E82" s="18">
        <v>0</v>
      </c>
      <c r="F82" s="18">
        <v>0</v>
      </c>
      <c r="G82" s="18">
        <v>0</v>
      </c>
      <c r="H82" s="18">
        <v>0</v>
      </c>
      <c r="I82" s="111">
        <v>0</v>
      </c>
      <c r="J82" s="111">
        <v>0</v>
      </c>
    </row>
    <row r="83" spans="1:12" x14ac:dyDescent="0.25">
      <c r="A83" s="42"/>
      <c r="B83" s="42"/>
      <c r="C83" s="44">
        <v>3236</v>
      </c>
      <c r="D83" s="43" t="s">
        <v>42</v>
      </c>
      <c r="E83" s="18">
        <v>777.65</v>
      </c>
      <c r="F83" s="18">
        <v>3500</v>
      </c>
      <c r="G83" s="18">
        <v>3500</v>
      </c>
      <c r="H83" s="18">
        <v>520.76</v>
      </c>
      <c r="I83" s="111">
        <f t="shared" si="4"/>
        <v>66.965858676782616</v>
      </c>
      <c r="J83" s="111">
        <f t="shared" si="5"/>
        <v>14.878857142857143</v>
      </c>
    </row>
    <row r="84" spans="1:12" x14ac:dyDescent="0.25">
      <c r="A84" s="42"/>
      <c r="B84" s="42"/>
      <c r="C84" s="44">
        <v>3237</v>
      </c>
      <c r="D84" s="43" t="s">
        <v>101</v>
      </c>
      <c r="E84" s="18">
        <v>4166.8</v>
      </c>
      <c r="F84" s="18">
        <v>3500</v>
      </c>
      <c r="G84" s="18">
        <v>3500</v>
      </c>
      <c r="H84" s="18">
        <v>1731.65</v>
      </c>
      <c r="I84" s="111">
        <f t="shared" si="4"/>
        <v>41.55827013535567</v>
      </c>
      <c r="J84" s="111">
        <f t="shared" si="5"/>
        <v>49.47571428571429</v>
      </c>
    </row>
    <row r="85" spans="1:12" x14ac:dyDescent="0.25">
      <c r="A85" s="42"/>
      <c r="B85" s="42"/>
      <c r="C85" s="44">
        <v>3238</v>
      </c>
      <c r="D85" s="43" t="s">
        <v>43</v>
      </c>
      <c r="E85" s="18">
        <v>1800.13</v>
      </c>
      <c r="F85" s="18">
        <v>6500</v>
      </c>
      <c r="G85" s="18">
        <v>6500</v>
      </c>
      <c r="H85" s="18">
        <v>1730.13</v>
      </c>
      <c r="I85" s="111">
        <f t="shared" si="4"/>
        <v>96.111391955025468</v>
      </c>
      <c r="J85" s="111">
        <f t="shared" si="5"/>
        <v>26.617384615384616</v>
      </c>
    </row>
    <row r="86" spans="1:12" x14ac:dyDescent="0.25">
      <c r="A86" s="42"/>
      <c r="B86" s="42"/>
      <c r="C86" s="44">
        <v>3239</v>
      </c>
      <c r="D86" s="43" t="s">
        <v>102</v>
      </c>
      <c r="E86" s="18">
        <v>4027.44</v>
      </c>
      <c r="F86" s="107">
        <v>9300</v>
      </c>
      <c r="G86" s="18">
        <v>9300</v>
      </c>
      <c r="H86" s="18">
        <v>5927.01</v>
      </c>
      <c r="I86" s="111">
        <f t="shared" si="4"/>
        <v>147.16569334366247</v>
      </c>
      <c r="J86" s="111">
        <f t="shared" si="5"/>
        <v>63.731290322580648</v>
      </c>
    </row>
    <row r="87" spans="1:12" x14ac:dyDescent="0.25">
      <c r="A87" s="11"/>
      <c r="B87" s="11">
        <v>324</v>
      </c>
      <c r="C87" s="38"/>
      <c r="D87" s="24" t="s">
        <v>44</v>
      </c>
      <c r="E87" s="19">
        <f>E88</f>
        <v>0</v>
      </c>
      <c r="F87" s="19">
        <f>F88</f>
        <v>0</v>
      </c>
      <c r="G87" s="19">
        <f>G88</f>
        <v>0</v>
      </c>
      <c r="H87" s="19">
        <f>H88</f>
        <v>0</v>
      </c>
      <c r="I87" s="110">
        <v>0</v>
      </c>
      <c r="J87" s="110">
        <v>0</v>
      </c>
    </row>
    <row r="88" spans="1:12" x14ac:dyDescent="0.25">
      <c r="A88" s="42"/>
      <c r="B88" s="42"/>
      <c r="C88" s="44">
        <v>3241</v>
      </c>
      <c r="D88" s="43" t="s">
        <v>44</v>
      </c>
      <c r="E88" s="18">
        <v>0</v>
      </c>
      <c r="F88" s="18">
        <v>0</v>
      </c>
      <c r="G88" s="18">
        <v>0</v>
      </c>
      <c r="H88" s="18">
        <v>0</v>
      </c>
      <c r="I88" s="111">
        <v>0</v>
      </c>
      <c r="J88" s="111">
        <v>0</v>
      </c>
    </row>
    <row r="89" spans="1:12" x14ac:dyDescent="0.25">
      <c r="A89" s="11"/>
      <c r="B89" s="11">
        <v>329</v>
      </c>
      <c r="C89" s="38"/>
      <c r="D89" s="24" t="s">
        <v>45</v>
      </c>
      <c r="E89" s="19">
        <f>E90+E91+E92+E93+E94+E95</f>
        <v>1143.8</v>
      </c>
      <c r="F89" s="19">
        <f>F90+F91+F92+F93+F94+F95</f>
        <v>4200</v>
      </c>
      <c r="G89" s="19">
        <f>G90+G91+G92+G93+G94+G95</f>
        <v>4200</v>
      </c>
      <c r="H89" s="19">
        <f>H90+H91+H92+H93+H94+H95</f>
        <v>2525.5</v>
      </c>
      <c r="I89" s="110">
        <f t="shared" si="4"/>
        <v>220.79909075013114</v>
      </c>
      <c r="J89" s="110">
        <f t="shared" si="5"/>
        <v>60.130952380952387</v>
      </c>
    </row>
    <row r="90" spans="1:12" x14ac:dyDescent="0.25">
      <c r="A90" s="42"/>
      <c r="B90" s="42"/>
      <c r="C90" s="44">
        <v>3291</v>
      </c>
      <c r="D90" s="43" t="s">
        <v>71</v>
      </c>
      <c r="E90" s="18">
        <v>0</v>
      </c>
      <c r="F90" s="18">
        <v>0</v>
      </c>
      <c r="G90" s="18">
        <v>0</v>
      </c>
      <c r="H90" s="18">
        <v>0</v>
      </c>
      <c r="I90" s="111">
        <v>0</v>
      </c>
      <c r="J90" s="111">
        <v>0</v>
      </c>
    </row>
    <row r="91" spans="1:12" x14ac:dyDescent="0.25">
      <c r="A91" s="42"/>
      <c r="B91" s="42"/>
      <c r="C91" s="44">
        <v>3292</v>
      </c>
      <c r="D91" s="43" t="s">
        <v>46</v>
      </c>
      <c r="E91" s="18">
        <v>0</v>
      </c>
      <c r="F91" s="107">
        <v>800</v>
      </c>
      <c r="G91" s="18">
        <v>800</v>
      </c>
      <c r="H91" s="18">
        <v>0</v>
      </c>
      <c r="I91" s="111">
        <v>0</v>
      </c>
      <c r="J91" s="111">
        <f t="shared" si="5"/>
        <v>0</v>
      </c>
    </row>
    <row r="92" spans="1:12" x14ac:dyDescent="0.25">
      <c r="A92" s="42"/>
      <c r="B92" s="42"/>
      <c r="C92" s="44">
        <v>3293</v>
      </c>
      <c r="D92" s="43" t="s">
        <v>47</v>
      </c>
      <c r="E92" s="18">
        <v>825.8</v>
      </c>
      <c r="F92" s="18">
        <v>3000</v>
      </c>
      <c r="G92" s="18">
        <v>3000</v>
      </c>
      <c r="H92" s="18">
        <v>2375.5</v>
      </c>
      <c r="I92" s="111">
        <f t="shared" si="4"/>
        <v>287.66045047226936</v>
      </c>
      <c r="J92" s="111">
        <f t="shared" si="5"/>
        <v>79.183333333333323</v>
      </c>
    </row>
    <row r="93" spans="1:12" x14ac:dyDescent="0.25">
      <c r="A93" s="42"/>
      <c r="B93" s="42"/>
      <c r="C93" s="44">
        <v>3294</v>
      </c>
      <c r="D93" s="43" t="s">
        <v>48</v>
      </c>
      <c r="E93" s="18">
        <v>0</v>
      </c>
      <c r="F93" s="18">
        <v>0</v>
      </c>
      <c r="G93" s="18">
        <v>0</v>
      </c>
      <c r="H93" s="18">
        <v>0</v>
      </c>
      <c r="I93" s="111">
        <v>0</v>
      </c>
      <c r="J93" s="111">
        <v>0</v>
      </c>
    </row>
    <row r="94" spans="1:12" x14ac:dyDescent="0.25">
      <c r="A94" s="42"/>
      <c r="B94" s="42"/>
      <c r="C94" s="44">
        <v>3295</v>
      </c>
      <c r="D94" s="43" t="s">
        <v>49</v>
      </c>
      <c r="E94" s="18">
        <v>302.19</v>
      </c>
      <c r="F94" s="18">
        <v>100</v>
      </c>
      <c r="G94" s="18">
        <v>100</v>
      </c>
      <c r="H94" s="18">
        <v>0</v>
      </c>
      <c r="I94" s="111">
        <f t="shared" si="4"/>
        <v>0</v>
      </c>
      <c r="J94" s="111">
        <f t="shared" si="5"/>
        <v>0</v>
      </c>
    </row>
    <row r="95" spans="1:12" x14ac:dyDescent="0.25">
      <c r="A95" s="42"/>
      <c r="B95" s="42"/>
      <c r="C95" s="44">
        <v>3299</v>
      </c>
      <c r="D95" s="43" t="s">
        <v>45</v>
      </c>
      <c r="E95" s="18">
        <v>15.81</v>
      </c>
      <c r="F95" s="18">
        <v>300</v>
      </c>
      <c r="G95" s="18">
        <v>300</v>
      </c>
      <c r="H95" s="18">
        <v>150</v>
      </c>
      <c r="I95" s="111">
        <f t="shared" si="4"/>
        <v>948.76660341555987</v>
      </c>
      <c r="J95" s="111">
        <f t="shared" si="5"/>
        <v>50</v>
      </c>
      <c r="L95" s="124"/>
    </row>
    <row r="96" spans="1:12" x14ac:dyDescent="0.25">
      <c r="A96" s="32"/>
      <c r="B96" s="57"/>
      <c r="C96" s="56"/>
      <c r="D96" s="85" t="s">
        <v>50</v>
      </c>
      <c r="E96" s="53">
        <v>17771.560000000001</v>
      </c>
      <c r="F96" s="53">
        <v>41700</v>
      </c>
      <c r="G96" s="53">
        <v>41700</v>
      </c>
      <c r="H96" s="53">
        <v>20887.22</v>
      </c>
      <c r="I96" s="113">
        <f t="shared" si="4"/>
        <v>117.53171921879677</v>
      </c>
      <c r="J96" s="113">
        <f t="shared" si="5"/>
        <v>50.089256594724219</v>
      </c>
    </row>
    <row r="97" spans="1:13" x14ac:dyDescent="0.25">
      <c r="A97" s="32"/>
      <c r="B97" s="57"/>
      <c r="C97" s="84"/>
      <c r="D97" s="85" t="s">
        <v>81</v>
      </c>
      <c r="E97" s="53">
        <v>34582.36</v>
      </c>
      <c r="F97" s="53">
        <v>61800</v>
      </c>
      <c r="G97" s="53">
        <v>61800</v>
      </c>
      <c r="H97" s="53">
        <v>29840.61</v>
      </c>
      <c r="I97" s="113">
        <f t="shared" si="4"/>
        <v>86.288529759102616</v>
      </c>
      <c r="J97" s="113">
        <f t="shared" si="5"/>
        <v>48.285776699029128</v>
      </c>
      <c r="M97" s="124"/>
    </row>
    <row r="98" spans="1:13" x14ac:dyDescent="0.25">
      <c r="A98" s="32"/>
      <c r="B98" s="57"/>
      <c r="C98" s="84"/>
      <c r="D98" s="85" t="s">
        <v>82</v>
      </c>
      <c r="E98" s="53">
        <v>3406.16</v>
      </c>
      <c r="F98" s="53">
        <v>1900</v>
      </c>
      <c r="G98" s="53">
        <v>1900</v>
      </c>
      <c r="H98" s="53">
        <v>1465.85</v>
      </c>
      <c r="I98" s="113">
        <f t="shared" si="4"/>
        <v>43.035265518942154</v>
      </c>
      <c r="J98" s="113">
        <f t="shared" si="5"/>
        <v>77.149999999999991</v>
      </c>
    </row>
    <row r="99" spans="1:13" x14ac:dyDescent="0.25">
      <c r="A99" s="32"/>
      <c r="B99" s="57"/>
      <c r="C99" s="84"/>
      <c r="D99" s="108" t="s">
        <v>103</v>
      </c>
      <c r="E99" s="53">
        <v>0</v>
      </c>
      <c r="F99" s="53">
        <v>0</v>
      </c>
      <c r="G99" s="53">
        <v>0</v>
      </c>
      <c r="H99" s="53">
        <v>0</v>
      </c>
      <c r="I99" s="113">
        <v>0</v>
      </c>
      <c r="J99" s="113">
        <v>0</v>
      </c>
    </row>
    <row r="100" spans="1:13" x14ac:dyDescent="0.25">
      <c r="A100" s="11"/>
      <c r="B100" s="11">
        <v>34</v>
      </c>
      <c r="C100" s="11"/>
      <c r="D100" s="11" t="s">
        <v>23</v>
      </c>
      <c r="E100" s="19">
        <f>E101</f>
        <v>503.95</v>
      </c>
      <c r="F100" s="19">
        <f>F101</f>
        <v>500</v>
      </c>
      <c r="G100" s="19">
        <f>G101</f>
        <v>500</v>
      </c>
      <c r="H100" s="19">
        <f>H101</f>
        <v>78.849999999999994</v>
      </c>
      <c r="I100" s="110">
        <f t="shared" si="4"/>
        <v>15.646393491417799</v>
      </c>
      <c r="J100" s="110">
        <f t="shared" si="5"/>
        <v>15.769999999999998</v>
      </c>
    </row>
    <row r="101" spans="1:13" ht="25.5" x14ac:dyDescent="0.25">
      <c r="A101" s="42"/>
      <c r="B101" s="42">
        <v>343</v>
      </c>
      <c r="C101" s="46">
        <v>343</v>
      </c>
      <c r="D101" s="45" t="s">
        <v>86</v>
      </c>
      <c r="E101" s="18">
        <v>503.95</v>
      </c>
      <c r="F101" s="18">
        <v>500</v>
      </c>
      <c r="G101" s="18">
        <v>500</v>
      </c>
      <c r="H101" s="18">
        <v>78.849999999999994</v>
      </c>
      <c r="I101" s="111">
        <f t="shared" si="4"/>
        <v>15.646393491417799</v>
      </c>
      <c r="J101" s="111">
        <f t="shared" si="5"/>
        <v>15.769999999999998</v>
      </c>
    </row>
    <row r="102" spans="1:13" x14ac:dyDescent="0.25">
      <c r="A102" s="32"/>
      <c r="B102" s="57"/>
      <c r="C102" s="56"/>
      <c r="D102" s="85" t="s">
        <v>50</v>
      </c>
      <c r="E102" s="58">
        <v>0</v>
      </c>
      <c r="F102" s="58">
        <v>0</v>
      </c>
      <c r="G102" s="58">
        <v>0</v>
      </c>
      <c r="H102" s="58">
        <v>0</v>
      </c>
      <c r="I102" s="113">
        <v>0</v>
      </c>
      <c r="J102" s="113">
        <v>0</v>
      </c>
    </row>
    <row r="103" spans="1:13" x14ac:dyDescent="0.25">
      <c r="A103" s="32"/>
      <c r="B103" s="57"/>
      <c r="C103" s="84"/>
      <c r="D103" s="85" t="s">
        <v>81</v>
      </c>
      <c r="E103" s="53">
        <v>556.08000000000004</v>
      </c>
      <c r="F103" s="53">
        <v>500</v>
      </c>
      <c r="G103" s="53">
        <v>500</v>
      </c>
      <c r="H103" s="53">
        <v>78.75</v>
      </c>
      <c r="I103" s="113">
        <f t="shared" si="4"/>
        <v>14.161631419939576</v>
      </c>
      <c r="J103" s="113">
        <f t="shared" si="5"/>
        <v>15.75</v>
      </c>
    </row>
    <row r="104" spans="1:13" x14ac:dyDescent="0.25">
      <c r="A104" s="35">
        <v>4</v>
      </c>
      <c r="B104" s="36"/>
      <c r="C104" s="36"/>
      <c r="D104" s="70" t="s">
        <v>1</v>
      </c>
      <c r="E104" s="37">
        <f>E105</f>
        <v>6308.68</v>
      </c>
      <c r="F104" s="37">
        <f>F105</f>
        <v>1500</v>
      </c>
      <c r="G104" s="37">
        <f>G105</f>
        <v>1500</v>
      </c>
      <c r="H104" s="37">
        <f>H105+H112</f>
        <v>1425</v>
      </c>
      <c r="I104" s="116">
        <f t="shared" si="4"/>
        <v>22.587926475903043</v>
      </c>
      <c r="J104" s="116">
        <f t="shared" si="5"/>
        <v>95</v>
      </c>
    </row>
    <row r="105" spans="1:13" x14ac:dyDescent="0.25">
      <c r="A105" s="2"/>
      <c r="B105" s="2">
        <v>42</v>
      </c>
      <c r="C105" s="2"/>
      <c r="D105" s="9" t="s">
        <v>22</v>
      </c>
      <c r="E105" s="19">
        <f>E106</f>
        <v>6308.68</v>
      </c>
      <c r="F105" s="19">
        <f>F107</f>
        <v>1500</v>
      </c>
      <c r="G105" s="19">
        <f>G106</f>
        <v>1500</v>
      </c>
      <c r="H105" s="19">
        <f>H106</f>
        <v>0</v>
      </c>
      <c r="I105" s="115">
        <f t="shared" si="4"/>
        <v>0</v>
      </c>
      <c r="J105" s="115">
        <f t="shared" si="5"/>
        <v>0</v>
      </c>
    </row>
    <row r="106" spans="1:13" x14ac:dyDescent="0.25">
      <c r="A106" s="2"/>
      <c r="B106" s="2">
        <v>422</v>
      </c>
      <c r="C106" s="74"/>
      <c r="D106" s="9" t="s">
        <v>51</v>
      </c>
      <c r="E106" s="19">
        <f>E107+E108+E109+E110+E111</f>
        <v>6308.68</v>
      </c>
      <c r="F106" s="19">
        <f>F107+F108+F109+F110+F111</f>
        <v>1500</v>
      </c>
      <c r="G106" s="19">
        <f>G107+G108+G109+G110+G111</f>
        <v>1500</v>
      </c>
      <c r="H106" s="19">
        <v>0</v>
      </c>
      <c r="I106" s="115">
        <f t="shared" si="4"/>
        <v>0</v>
      </c>
      <c r="J106" s="115">
        <f t="shared" si="5"/>
        <v>0</v>
      </c>
    </row>
    <row r="107" spans="1:13" x14ac:dyDescent="0.25">
      <c r="A107" s="3"/>
      <c r="B107" s="3"/>
      <c r="C107" s="47">
        <v>4221</v>
      </c>
      <c r="D107" s="48" t="s">
        <v>52</v>
      </c>
      <c r="E107" s="18">
        <v>1997.5</v>
      </c>
      <c r="F107" s="18">
        <v>1500</v>
      </c>
      <c r="G107" s="18">
        <v>1500</v>
      </c>
      <c r="H107" s="18">
        <v>0</v>
      </c>
      <c r="I107" s="111">
        <f t="shared" si="4"/>
        <v>0</v>
      </c>
      <c r="J107" s="111">
        <f t="shared" si="5"/>
        <v>0</v>
      </c>
    </row>
    <row r="108" spans="1:13" x14ac:dyDescent="0.25">
      <c r="A108" s="3"/>
      <c r="B108" s="3"/>
      <c r="C108" s="47">
        <v>4222</v>
      </c>
      <c r="D108" s="48" t="s">
        <v>53</v>
      </c>
      <c r="E108" s="18">
        <v>0</v>
      </c>
      <c r="F108" s="18">
        <v>0</v>
      </c>
      <c r="G108" s="18">
        <v>0</v>
      </c>
      <c r="H108" s="18">
        <v>0</v>
      </c>
      <c r="I108" s="111">
        <v>0</v>
      </c>
      <c r="J108" s="111">
        <v>0</v>
      </c>
    </row>
    <row r="109" spans="1:13" x14ac:dyDescent="0.25">
      <c r="A109" s="3"/>
      <c r="B109" s="3"/>
      <c r="C109" s="47">
        <v>4223</v>
      </c>
      <c r="D109" s="48" t="s">
        <v>54</v>
      </c>
      <c r="E109" s="18">
        <v>2571.1799999999998</v>
      </c>
      <c r="F109" s="18">
        <v>0</v>
      </c>
      <c r="G109" s="18">
        <v>0</v>
      </c>
      <c r="H109" s="18">
        <v>0</v>
      </c>
      <c r="I109" s="111">
        <v>0</v>
      </c>
      <c r="J109" s="111">
        <v>0</v>
      </c>
    </row>
    <row r="110" spans="1:13" x14ac:dyDescent="0.25">
      <c r="A110" s="3"/>
      <c r="B110" s="3"/>
      <c r="C110" s="47">
        <v>4226</v>
      </c>
      <c r="D110" s="48" t="s">
        <v>55</v>
      </c>
      <c r="E110" s="18">
        <v>0</v>
      </c>
      <c r="F110" s="18">
        <v>0</v>
      </c>
      <c r="G110" s="18">
        <v>0</v>
      </c>
      <c r="H110" s="18">
        <v>0</v>
      </c>
      <c r="I110" s="111">
        <v>0</v>
      </c>
      <c r="J110" s="111">
        <v>0</v>
      </c>
    </row>
    <row r="111" spans="1:13" x14ac:dyDescent="0.25">
      <c r="A111" s="3"/>
      <c r="B111" s="3"/>
      <c r="C111" s="48">
        <v>4227</v>
      </c>
      <c r="D111" s="48" t="s">
        <v>56</v>
      </c>
      <c r="E111" s="18">
        <v>1740</v>
      </c>
      <c r="F111" s="18">
        <v>0</v>
      </c>
      <c r="G111" s="18">
        <v>0</v>
      </c>
      <c r="H111" s="18">
        <v>0</v>
      </c>
      <c r="I111" s="111">
        <v>0</v>
      </c>
      <c r="J111" s="111">
        <v>0</v>
      </c>
    </row>
    <row r="112" spans="1:13" x14ac:dyDescent="0.25">
      <c r="A112" s="3"/>
      <c r="B112" s="2">
        <v>45</v>
      </c>
      <c r="C112" s="118"/>
      <c r="D112" s="118" t="s">
        <v>104</v>
      </c>
      <c r="E112" s="119">
        <f>E113</f>
        <v>0</v>
      </c>
      <c r="F112" s="119">
        <v>0</v>
      </c>
      <c r="G112" s="119">
        <v>0</v>
      </c>
      <c r="H112" s="119">
        <v>1425</v>
      </c>
      <c r="I112" s="115">
        <v>0</v>
      </c>
      <c r="J112" s="115">
        <v>0</v>
      </c>
    </row>
    <row r="113" spans="1:10" x14ac:dyDescent="0.25">
      <c r="A113" s="3"/>
      <c r="B113" s="2">
        <v>451</v>
      </c>
      <c r="C113" s="118"/>
      <c r="D113" s="118" t="s">
        <v>105</v>
      </c>
      <c r="E113" s="107">
        <v>0</v>
      </c>
      <c r="F113" s="107">
        <v>0</v>
      </c>
      <c r="G113" s="107">
        <v>0</v>
      </c>
      <c r="H113" s="107">
        <v>1425</v>
      </c>
      <c r="I113" s="114">
        <v>0</v>
      </c>
      <c r="J113" s="114">
        <v>0</v>
      </c>
    </row>
    <row r="114" spans="1:10" x14ac:dyDescent="0.25">
      <c r="A114" s="30"/>
      <c r="B114" s="59"/>
      <c r="C114" s="56"/>
      <c r="D114" s="85" t="s">
        <v>50</v>
      </c>
      <c r="E114" s="53">
        <v>0</v>
      </c>
      <c r="F114" s="53">
        <v>0</v>
      </c>
      <c r="G114" s="53">
        <v>0</v>
      </c>
      <c r="H114" s="53">
        <v>1425</v>
      </c>
      <c r="I114" s="113">
        <v>0</v>
      </c>
      <c r="J114" s="113">
        <v>0</v>
      </c>
    </row>
    <row r="115" spans="1:10" x14ac:dyDescent="0.25">
      <c r="A115" s="30"/>
      <c r="B115" s="59"/>
      <c r="C115" s="84"/>
      <c r="D115" s="85" t="s">
        <v>81</v>
      </c>
      <c r="E115" s="53">
        <v>6308.68</v>
      </c>
      <c r="F115" s="53">
        <v>1500</v>
      </c>
      <c r="G115" s="53">
        <v>1500</v>
      </c>
      <c r="H115" s="53">
        <v>0</v>
      </c>
      <c r="I115" s="113">
        <f t="shared" si="4"/>
        <v>0</v>
      </c>
      <c r="J115" s="113">
        <f t="shared" si="5"/>
        <v>0</v>
      </c>
    </row>
    <row r="118" spans="1:10" ht="15.75" x14ac:dyDescent="0.25">
      <c r="D118" s="143" t="s">
        <v>11</v>
      </c>
      <c r="E118" s="143"/>
      <c r="F118" s="143"/>
      <c r="G118" s="143"/>
      <c r="H118" s="143"/>
      <c r="I118" s="143"/>
      <c r="J118" s="143"/>
    </row>
    <row r="119" spans="1:10" ht="25.5" x14ac:dyDescent="0.25">
      <c r="D119" s="62" t="s">
        <v>73</v>
      </c>
      <c r="E119" s="62" t="s">
        <v>95</v>
      </c>
      <c r="F119" s="62" t="s">
        <v>96</v>
      </c>
      <c r="G119" s="62" t="s">
        <v>97</v>
      </c>
      <c r="H119" s="62" t="s">
        <v>98</v>
      </c>
      <c r="I119" s="62" t="s">
        <v>78</v>
      </c>
      <c r="J119" s="62" t="s">
        <v>79</v>
      </c>
    </row>
    <row r="120" spans="1:10" x14ac:dyDescent="0.25">
      <c r="A120" s="16"/>
      <c r="B120" s="16"/>
      <c r="C120" s="16"/>
      <c r="D120" s="68">
        <v>1</v>
      </c>
      <c r="E120" s="69">
        <v>2</v>
      </c>
      <c r="F120" s="69">
        <v>3</v>
      </c>
      <c r="G120" s="69">
        <v>4</v>
      </c>
      <c r="H120" s="69">
        <v>5</v>
      </c>
      <c r="I120" s="69">
        <v>6</v>
      </c>
      <c r="J120" s="69">
        <v>7</v>
      </c>
    </row>
    <row r="121" spans="1:10" x14ac:dyDescent="0.25">
      <c r="A121" s="16"/>
      <c r="B121" s="16"/>
      <c r="C121" s="16"/>
      <c r="D121" s="49" t="s">
        <v>12</v>
      </c>
      <c r="E121" s="21">
        <f t="shared" ref="E121:G123" si="8">SUM(E122)</f>
        <v>267970.23</v>
      </c>
      <c r="F121" s="21">
        <f t="shared" si="8"/>
        <v>600000</v>
      </c>
      <c r="G121" s="21">
        <f t="shared" si="8"/>
        <v>600000</v>
      </c>
      <c r="H121" s="21">
        <f>H55</f>
        <v>350310.30999999994</v>
      </c>
      <c r="I121" s="21">
        <f>IF(H121&gt;0,H121/E121*100,0)</f>
        <v>130.72732370308447</v>
      </c>
      <c r="J121" s="21">
        <f>IF(H121&gt;0,H121/G121*100,0)</f>
        <v>58.385051666666655</v>
      </c>
    </row>
    <row r="122" spans="1:10" x14ac:dyDescent="0.25">
      <c r="D122" s="2" t="s">
        <v>62</v>
      </c>
      <c r="E122" s="19">
        <f t="shared" si="8"/>
        <v>267970.23</v>
      </c>
      <c r="F122" s="19">
        <f t="shared" si="8"/>
        <v>600000</v>
      </c>
      <c r="G122" s="19">
        <f t="shared" si="8"/>
        <v>600000</v>
      </c>
      <c r="H122" s="19">
        <f>H121</f>
        <v>350310.30999999994</v>
      </c>
      <c r="I122" s="19">
        <f>IF(H122&gt;0,H122/E122*100,0)</f>
        <v>130.72732370308447</v>
      </c>
      <c r="J122" s="19">
        <f>IF(H122&gt;0,H122/G122*100,0)</f>
        <v>58.385051666666655</v>
      </c>
    </row>
    <row r="123" spans="1:10" x14ac:dyDescent="0.25">
      <c r="D123" s="5" t="s">
        <v>61</v>
      </c>
      <c r="E123" s="18">
        <f t="shared" si="8"/>
        <v>267970.23</v>
      </c>
      <c r="F123" s="18">
        <f t="shared" si="8"/>
        <v>600000</v>
      </c>
      <c r="G123" s="18">
        <f t="shared" si="8"/>
        <v>600000</v>
      </c>
      <c r="H123" s="18">
        <f>H122</f>
        <v>350310.30999999994</v>
      </c>
      <c r="I123" s="18">
        <f>IF(H123&gt;0,H123/E123*100,0)</f>
        <v>130.72732370308447</v>
      </c>
      <c r="J123" s="18">
        <f>IF(H123&gt;0,H123/G123*100,0)</f>
        <v>58.385051666666655</v>
      </c>
    </row>
    <row r="124" spans="1:10" x14ac:dyDescent="0.25">
      <c r="D124" s="4" t="s">
        <v>60</v>
      </c>
      <c r="E124" s="18">
        <f>SUM(E18)</f>
        <v>267970.23</v>
      </c>
      <c r="F124" s="18">
        <f>SUM(F18)</f>
        <v>600000</v>
      </c>
      <c r="G124" s="18">
        <f>SUM(G18)</f>
        <v>600000</v>
      </c>
      <c r="H124" s="18">
        <f>H123</f>
        <v>350310.30999999994</v>
      </c>
      <c r="I124" s="18">
        <f>IF(H124&gt;0,H124/E124*100,0)</f>
        <v>130.72732370308447</v>
      </c>
      <c r="J124" s="18">
        <f>IF(H124&gt;0,H124/G124*100,0)</f>
        <v>58.385051666666655</v>
      </c>
    </row>
    <row r="125" spans="1:10" x14ac:dyDescent="0.25">
      <c r="D125" s="12"/>
      <c r="E125" s="13"/>
      <c r="F125" s="13"/>
      <c r="G125" s="13"/>
      <c r="H125" s="13"/>
      <c r="I125" s="13"/>
      <c r="J125" s="14"/>
    </row>
    <row r="126" spans="1:10" ht="15.75" x14ac:dyDescent="0.25">
      <c r="A126" s="143" t="s">
        <v>13</v>
      </c>
      <c r="B126" s="143"/>
      <c r="C126" s="143"/>
      <c r="D126" s="143"/>
      <c r="E126" s="143"/>
      <c r="F126" s="143"/>
      <c r="G126" s="143"/>
      <c r="H126" s="143"/>
      <c r="I126" s="143"/>
      <c r="J126" s="143"/>
    </row>
    <row r="127" spans="1:10" ht="25.5" x14ac:dyDescent="0.25">
      <c r="A127" s="62" t="s">
        <v>6</v>
      </c>
      <c r="B127" s="61" t="s">
        <v>7</v>
      </c>
      <c r="C127" s="61" t="s">
        <v>8</v>
      </c>
      <c r="D127" s="61" t="s">
        <v>74</v>
      </c>
      <c r="E127" s="62" t="s">
        <v>95</v>
      </c>
      <c r="F127" s="62" t="s">
        <v>96</v>
      </c>
      <c r="G127" s="62" t="s">
        <v>97</v>
      </c>
      <c r="H127" s="62" t="s">
        <v>98</v>
      </c>
      <c r="I127" s="62" t="s">
        <v>78</v>
      </c>
      <c r="J127" s="62" t="s">
        <v>79</v>
      </c>
    </row>
    <row r="128" spans="1:10" x14ac:dyDescent="0.25">
      <c r="A128" s="128">
        <v>1</v>
      </c>
      <c r="B128" s="129"/>
      <c r="C128" s="129"/>
      <c r="D128" s="130"/>
      <c r="E128" s="106">
        <v>2</v>
      </c>
      <c r="F128" s="106">
        <v>3</v>
      </c>
      <c r="G128" s="106">
        <v>4</v>
      </c>
      <c r="H128" s="106">
        <v>5</v>
      </c>
      <c r="I128" s="106">
        <v>6</v>
      </c>
      <c r="J128" s="106">
        <v>7</v>
      </c>
    </row>
    <row r="129" spans="1:10" x14ac:dyDescent="0.25">
      <c r="A129" s="20">
        <v>8</v>
      </c>
      <c r="B129" s="20"/>
      <c r="C129" s="20"/>
      <c r="D129" s="20" t="s">
        <v>14</v>
      </c>
      <c r="E129" s="21">
        <f t="shared" ref="E129:H130" si="9">SUM(E130)</f>
        <v>0</v>
      </c>
      <c r="F129" s="21">
        <f t="shared" si="9"/>
        <v>0</v>
      </c>
      <c r="G129" s="21">
        <f t="shared" si="9"/>
        <v>0</v>
      </c>
      <c r="H129" s="21">
        <f t="shared" si="9"/>
        <v>0</v>
      </c>
      <c r="I129" s="21">
        <f t="shared" ref="I129:I134" si="10">IF(H129&gt;0,H129/E129*100,0)</f>
        <v>0</v>
      </c>
      <c r="J129" s="21">
        <f t="shared" ref="J129:J134" si="11">IF(H129&gt;0,H129/G129*100,0)</f>
        <v>0</v>
      </c>
    </row>
    <row r="130" spans="1:10" x14ac:dyDescent="0.25">
      <c r="A130" s="2"/>
      <c r="B130" s="3">
        <v>84</v>
      </c>
      <c r="C130" s="3"/>
      <c r="D130" s="3" t="s">
        <v>18</v>
      </c>
      <c r="E130" s="18">
        <f t="shared" si="9"/>
        <v>0</v>
      </c>
      <c r="F130" s="18">
        <f t="shared" si="9"/>
        <v>0</v>
      </c>
      <c r="G130" s="18">
        <f t="shared" si="9"/>
        <v>0</v>
      </c>
      <c r="H130" s="18">
        <f t="shared" si="9"/>
        <v>0</v>
      </c>
      <c r="I130" s="18">
        <f t="shared" si="10"/>
        <v>0</v>
      </c>
      <c r="J130" s="18">
        <f t="shared" si="11"/>
        <v>0</v>
      </c>
    </row>
    <row r="131" spans="1:10" x14ac:dyDescent="0.25">
      <c r="A131" s="32"/>
      <c r="B131" s="57"/>
      <c r="C131" s="50"/>
      <c r="D131" s="52"/>
      <c r="E131" s="60">
        <v>0</v>
      </c>
      <c r="F131" s="60">
        <v>0</v>
      </c>
      <c r="G131" s="60">
        <v>0</v>
      </c>
      <c r="H131" s="60">
        <v>0</v>
      </c>
      <c r="I131" s="51">
        <f t="shared" si="10"/>
        <v>0</v>
      </c>
      <c r="J131" s="53">
        <f t="shared" si="11"/>
        <v>0</v>
      </c>
    </row>
    <row r="132" spans="1:10" x14ac:dyDescent="0.25">
      <c r="A132" s="27">
        <v>5</v>
      </c>
      <c r="B132" s="28"/>
      <c r="C132" s="28"/>
      <c r="D132" s="29" t="s">
        <v>15</v>
      </c>
      <c r="E132" s="21">
        <f t="shared" ref="E132:H133" si="12">SUM(E133)</f>
        <v>0</v>
      </c>
      <c r="F132" s="21">
        <f t="shared" si="12"/>
        <v>0</v>
      </c>
      <c r="G132" s="21">
        <f t="shared" si="12"/>
        <v>0</v>
      </c>
      <c r="H132" s="21">
        <f t="shared" si="12"/>
        <v>0</v>
      </c>
      <c r="I132" s="21">
        <f t="shared" si="10"/>
        <v>0</v>
      </c>
      <c r="J132" s="21">
        <f t="shared" si="11"/>
        <v>0</v>
      </c>
    </row>
    <row r="133" spans="1:10" x14ac:dyDescent="0.25">
      <c r="A133" s="3"/>
      <c r="B133" s="3">
        <v>54</v>
      </c>
      <c r="C133" s="3"/>
      <c r="D133" s="10" t="s">
        <v>19</v>
      </c>
      <c r="E133" s="18">
        <f t="shared" si="12"/>
        <v>0</v>
      </c>
      <c r="F133" s="18">
        <f t="shared" si="12"/>
        <v>0</v>
      </c>
      <c r="G133" s="18">
        <f t="shared" si="12"/>
        <v>0</v>
      </c>
      <c r="H133" s="18">
        <f t="shared" si="12"/>
        <v>0</v>
      </c>
      <c r="I133" s="18">
        <f t="shared" si="10"/>
        <v>0</v>
      </c>
      <c r="J133" s="18">
        <f t="shared" si="11"/>
        <v>0</v>
      </c>
    </row>
    <row r="134" spans="1:10" x14ac:dyDescent="0.25">
      <c r="A134" s="30"/>
      <c r="B134" s="59"/>
      <c r="C134" s="50"/>
      <c r="D134" s="50"/>
      <c r="E134" s="60">
        <v>0</v>
      </c>
      <c r="F134" s="60">
        <v>0</v>
      </c>
      <c r="G134" s="60">
        <v>0</v>
      </c>
      <c r="H134" s="60">
        <v>0</v>
      </c>
      <c r="I134" s="51">
        <f t="shared" si="10"/>
        <v>0</v>
      </c>
      <c r="J134" s="53">
        <f t="shared" si="11"/>
        <v>0</v>
      </c>
    </row>
  </sheetData>
  <mergeCells count="25">
    <mergeCell ref="A7:J7"/>
    <mergeCell ref="D118:J118"/>
    <mergeCell ref="A126:J126"/>
    <mergeCell ref="A29:J29"/>
    <mergeCell ref="A30:J30"/>
    <mergeCell ref="A50:J50"/>
    <mergeCell ref="A19:D19"/>
    <mergeCell ref="A12:J12"/>
    <mergeCell ref="A22:J22"/>
    <mergeCell ref="A9:J9"/>
    <mergeCell ref="A11:J11"/>
    <mergeCell ref="A15:D15"/>
    <mergeCell ref="A16:D16"/>
    <mergeCell ref="A17:D17"/>
    <mergeCell ref="A20:D20"/>
    <mergeCell ref="A21:D21"/>
    <mergeCell ref="A14:D14"/>
    <mergeCell ref="A32:D32"/>
    <mergeCell ref="A24:D24"/>
    <mergeCell ref="A128:D128"/>
    <mergeCell ref="A18:D18"/>
    <mergeCell ref="A25:D25"/>
    <mergeCell ref="A26:D26"/>
    <mergeCell ref="A27:D27"/>
    <mergeCell ref="A52:H52"/>
  </mergeCells>
  <printOptions horizontalCentered="1"/>
  <pageMargins left="0.31496062992125984" right="0.11811023622047245" top="0.35433070866141736" bottom="0.35433070866141736" header="0.31496062992125984" footer="0.31496062992125984"/>
  <pageSetup paperSize="9" scale="83" orientation="landscape" r:id="rId1"/>
  <rowBreaks count="2" manualBreakCount="2">
    <brk id="28" max="8" man="1"/>
    <brk id="5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Izvršenje 1-6 2026</vt:lpstr>
      <vt:lpstr>'Izvršenje 1-6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Snješko</cp:lastModifiedBy>
  <cp:lastPrinted>2026-07-14T07:48:12Z</cp:lastPrinted>
  <dcterms:created xsi:type="dcterms:W3CDTF">2022-08-12T12:51:27Z</dcterms:created>
  <dcterms:modified xsi:type="dcterms:W3CDTF">2026-07-14T07:58:16Z</dcterms:modified>
</cp:coreProperties>
</file>